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bookViews>
    <workbookView xWindow="-120" yWindow="-120" windowWidth="20730" windowHeight="11160" tabRatio="655" firstSheet="1" activeTab="1"/>
  </bookViews>
  <sheets>
    <sheet name="INF CONSOLIDA" sheetId="8" state="hidden" r:id="rId1"/>
    <sheet name="INSTRUCCIONES GENERALES" sheetId="14" r:id="rId2"/>
    <sheet name="MATRIZ DE PLAN DE ACCIÓN" sheetId="10" r:id="rId3"/>
    <sheet name="ACCIONES QUE INSUME" sheetId="13"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5" i="10" l="1"/>
  <c r="K50" i="10"/>
  <c r="Q18" i="10" l="1"/>
  <c r="Q19" i="10" l="1"/>
  <c r="Q20" i="10"/>
  <c r="Q22" i="10" s="1"/>
  <c r="Q21" i="10"/>
  <c r="Q14" i="10"/>
  <c r="Q11" i="10"/>
  <c r="F48" i="10" l="1"/>
  <c r="Q47" i="10"/>
  <c r="T15" i="10"/>
  <c r="P11" i="10" l="1"/>
  <c r="S50" i="10" l="1"/>
  <c r="S49" i="10"/>
  <c r="P32" i="10" l="1"/>
  <c r="Q32" i="10"/>
  <c r="P33" i="10"/>
  <c r="Q33" i="10"/>
  <c r="P34" i="10"/>
  <c r="Q34" i="10"/>
  <c r="P35" i="10"/>
  <c r="Q35" i="10"/>
  <c r="P25" i="10"/>
  <c r="Q25" i="10"/>
  <c r="P26" i="10"/>
  <c r="Q26" i="10"/>
  <c r="P27" i="10"/>
  <c r="Q27" i="10"/>
  <c r="P28" i="10"/>
  <c r="Q28" i="10"/>
  <c r="P18" i="10"/>
  <c r="P19" i="10"/>
  <c r="P20" i="10"/>
  <c r="P21" i="10"/>
  <c r="Q29" i="10" l="1"/>
  <c r="Q36" i="10"/>
  <c r="Q12" i="10"/>
  <c r="P12" i="10"/>
  <c r="E47" i="10" l="1"/>
  <c r="Q13" i="10"/>
  <c r="Q15" i="10" s="1"/>
  <c r="K47" i="10" s="1"/>
  <c r="K51" i="10" s="1"/>
  <c r="G22" i="10" l="1"/>
  <c r="H22" i="10" s="1"/>
  <c r="N29" i="10"/>
  <c r="M49" i="10" s="1"/>
  <c r="N22" i="10"/>
  <c r="N15" i="10"/>
  <c r="M47" i="10" s="1"/>
  <c r="M48" i="10" l="1"/>
  <c r="N23" i="10" s="1"/>
  <c r="N16" i="10"/>
  <c r="G18" i="10"/>
  <c r="G19" i="10"/>
  <c r="G11" i="10"/>
  <c r="G32" i="10"/>
  <c r="H11" i="10" l="1"/>
  <c r="H18" i="10" l="1"/>
  <c r="H19" i="10"/>
  <c r="G20" i="10"/>
  <c r="H20" i="10" s="1"/>
  <c r="G21" i="10"/>
  <c r="H21" i="10" s="1"/>
  <c r="H32" i="10"/>
  <c r="G25" i="10"/>
  <c r="H25" i="10" l="1"/>
  <c r="G47" i="10"/>
  <c r="V19" i="10"/>
  <c r="V18" i="10"/>
  <c r="P13" i="10"/>
  <c r="P14" i="10"/>
  <c r="U53" i="10"/>
  <c r="V11" i="10" l="1"/>
  <c r="V20" i="10" l="1"/>
  <c r="V21" i="10"/>
  <c r="T22" i="10"/>
  <c r="T23" i="10"/>
  <c r="V25" i="10"/>
  <c r="V26" i="10"/>
  <c r="V27" i="10"/>
  <c r="V28" i="10"/>
  <c r="T29" i="10"/>
  <c r="T30" i="10"/>
  <c r="V32" i="10"/>
  <c r="V33" i="10"/>
  <c r="V34" i="10"/>
  <c r="V35" i="10"/>
  <c r="T36" i="10"/>
  <c r="V36" i="10" l="1"/>
  <c r="T52" i="10" s="1"/>
  <c r="V22" i="10"/>
  <c r="T50" i="10" s="1"/>
  <c r="V29" i="10"/>
  <c r="T51" i="10" s="1"/>
  <c r="V13" i="10" l="1"/>
  <c r="V14" i="10"/>
  <c r="V12" i="10"/>
  <c r="V15" i="10" l="1"/>
  <c r="T49" i="10" l="1"/>
  <c r="T53" i="10" s="1"/>
  <c r="V9" i="10" s="1"/>
  <c r="U49" i="10" l="1"/>
  <c r="T37" i="10"/>
  <c r="S52" i="10" l="1"/>
  <c r="S51" i="10"/>
  <c r="S53" i="10" s="1"/>
  <c r="U52" i="10" l="1"/>
  <c r="U51" i="10"/>
  <c r="K13" i="8" l="1"/>
  <c r="L13" i="8"/>
  <c r="M13" i="8"/>
  <c r="J13" i="8"/>
  <c r="N5" i="8"/>
  <c r="O5" i="8" s="1"/>
  <c r="P5" i="8" s="1"/>
  <c r="N6" i="8"/>
  <c r="O6" i="8" s="1"/>
  <c r="P6" i="8" s="1"/>
  <c r="Q6" i="8" s="1"/>
  <c r="N7" i="8"/>
  <c r="O7" i="8" s="1"/>
  <c r="P7" i="8" s="1"/>
  <c r="Q7" i="8" s="1"/>
  <c r="N8" i="8"/>
  <c r="O8" i="8" s="1"/>
  <c r="P8" i="8" s="1"/>
  <c r="Q8" i="8" s="1"/>
  <c r="N9" i="8"/>
  <c r="O9" i="8" s="1"/>
  <c r="P9" i="8" s="1"/>
  <c r="Q9" i="8" s="1"/>
  <c r="N10" i="8"/>
  <c r="O10" i="8" s="1"/>
  <c r="P10" i="8" s="1"/>
  <c r="Q10" i="8" s="1"/>
  <c r="N11" i="8"/>
  <c r="O11" i="8" s="1"/>
  <c r="P11" i="8" s="1"/>
  <c r="Q11" i="8" s="1"/>
  <c r="N12" i="8"/>
  <c r="O12" i="8" s="1"/>
  <c r="P12" i="8" s="1"/>
  <c r="Q12" i="8" s="1"/>
  <c r="U12" i="8"/>
  <c r="V12" i="8" s="1"/>
  <c r="W12" i="8" s="1"/>
  <c r="R12" i="8"/>
  <c r="S12" i="8" s="1"/>
  <c r="T12" i="8" s="1"/>
  <c r="H12" i="8"/>
  <c r="I12" i="8" s="1"/>
  <c r="U11" i="8"/>
  <c r="V11" i="8" s="1"/>
  <c r="W11" i="8" s="1"/>
  <c r="R11" i="8"/>
  <c r="S11" i="8" s="1"/>
  <c r="T11" i="8" s="1"/>
  <c r="H11" i="8"/>
  <c r="I11" i="8" s="1"/>
  <c r="V10" i="8"/>
  <c r="W10" i="8" s="1"/>
  <c r="R10" i="8"/>
  <c r="S10" i="8" s="1"/>
  <c r="T10" i="8" s="1"/>
  <c r="H10" i="8"/>
  <c r="I10" i="8" s="1"/>
  <c r="U9" i="8"/>
  <c r="V9" i="8" s="1"/>
  <c r="W9" i="8" s="1"/>
  <c r="R9" i="8"/>
  <c r="S9" i="8" s="1"/>
  <c r="T9" i="8" s="1"/>
  <c r="H9" i="8"/>
  <c r="I9" i="8" s="1"/>
  <c r="U8" i="8"/>
  <c r="V8" i="8" s="1"/>
  <c r="W8" i="8" s="1"/>
  <c r="R8" i="8"/>
  <c r="S8" i="8" s="1"/>
  <c r="T8" i="8" s="1"/>
  <c r="H8" i="8"/>
  <c r="I8" i="8" s="1"/>
  <c r="U7" i="8"/>
  <c r="V7" i="8" s="1"/>
  <c r="W7" i="8" s="1"/>
  <c r="R7" i="8"/>
  <c r="S7" i="8" s="1"/>
  <c r="T7" i="8" s="1"/>
  <c r="H7" i="8"/>
  <c r="I7" i="8" s="1"/>
  <c r="V6" i="8"/>
  <c r="W6" i="8" s="1"/>
  <c r="R6" i="8"/>
  <c r="S6" i="8" s="1"/>
  <c r="H6" i="8"/>
  <c r="I6" i="8" s="1"/>
  <c r="U5" i="8"/>
  <c r="V5" i="8" s="1"/>
  <c r="S5" i="8"/>
  <c r="T5" i="8" s="1"/>
  <c r="H5" i="8"/>
  <c r="I5" i="8" s="1"/>
  <c r="U50" i="10" l="1"/>
  <c r="P13" i="8"/>
  <c r="P14" i="8" s="1"/>
  <c r="H13" i="8"/>
  <c r="S13" i="8"/>
  <c r="T6" i="8"/>
  <c r="Q5" i="8"/>
  <c r="V13" i="8"/>
  <c r="W5" i="8"/>
  <c r="H14" i="8" l="1"/>
  <c r="I13" i="8"/>
  <c r="Q13" i="8"/>
  <c r="Q14" i="8"/>
  <c r="W13" i="8"/>
  <c r="V14" i="8"/>
  <c r="T13" i="8"/>
  <c r="S14" i="8"/>
  <c r="W14" i="8" l="1"/>
  <c r="T14" i="8"/>
  <c r="I16" i="8"/>
  <c r="I14" i="8"/>
  <c r="F47" i="10" l="1"/>
  <c r="E49" i="10" l="1"/>
  <c r="G49" i="10" s="1"/>
  <c r="F49" i="10" s="1"/>
  <c r="H47" i="10"/>
  <c r="N30" i="10"/>
  <c r="N36" i="10" l="1"/>
  <c r="M50" i="10" s="1"/>
  <c r="N37" i="10" s="1"/>
</calcChain>
</file>

<file path=xl/comments1.xml><?xml version="1.0" encoding="utf-8"?>
<comments xmlns="http://schemas.openxmlformats.org/spreadsheetml/2006/main">
  <authors>
    <author>Rebeca Tipantuña Santander</author>
  </authors>
  <commentList>
    <comment ref="E3" authorId="0">
      <text>
        <r>
          <rPr>
            <b/>
            <sz val="9"/>
            <color indexed="81"/>
            <rFont val="Tahoma"/>
            <family val="2"/>
          </rPr>
          <t xml:space="preserve">ESTABLECER EN FORMATO dd/mm/aaaa
</t>
        </r>
        <r>
          <rPr>
            <sz val="9"/>
            <color indexed="81"/>
            <rFont val="Tahoma"/>
            <family val="2"/>
          </rPr>
          <t xml:space="preserve">
</t>
        </r>
      </text>
    </comment>
    <comment ref="O10" authorId="0">
      <text>
        <r>
          <rPr>
            <sz val="8"/>
            <color indexed="81"/>
            <rFont val="Tahoma"/>
            <family val="2"/>
          </rPr>
          <t>ESTABLECER EN FORMATO (dd/mm/aaaa) 
UNA VEZ REGISTRADA LA FECHA DE APROBACIÓN</t>
        </r>
        <r>
          <rPr>
            <sz val="9"/>
            <color indexed="81"/>
            <rFont val="Tahoma"/>
            <family val="2"/>
          </rPr>
          <t xml:space="preserve">
</t>
        </r>
      </text>
    </comment>
    <comment ref="O11" authorId="0">
      <text>
        <r>
          <rPr>
            <sz val="9"/>
            <color indexed="81"/>
            <rFont val="Tahoma"/>
            <family val="2"/>
          </rPr>
          <t xml:space="preserve">
ESTABLECER EN FORMATO dd/mm/aaaa
</t>
        </r>
      </text>
    </comment>
    <comment ref="O12" authorId="0">
      <text>
        <r>
          <rPr>
            <sz val="9"/>
            <color indexed="81"/>
            <rFont val="Tahoma"/>
            <family val="2"/>
          </rPr>
          <t xml:space="preserve">
ESTABLECER EN FORMATO dd/mm/aaaa
</t>
        </r>
      </text>
    </comment>
    <comment ref="O13" authorId="0">
      <text>
        <r>
          <rPr>
            <sz val="9"/>
            <color indexed="81"/>
            <rFont val="Tahoma"/>
            <family val="2"/>
          </rPr>
          <t xml:space="preserve">
ESTABLECER EN FORMATO dd/mm/aaaa
</t>
        </r>
      </text>
    </comment>
    <comment ref="O14" authorId="0">
      <text>
        <r>
          <rPr>
            <sz val="9"/>
            <color indexed="81"/>
            <rFont val="Tahoma"/>
            <family val="2"/>
          </rPr>
          <t xml:space="preserve">
ESTABLECER EN FORMATO dd/mm/aaaa
</t>
        </r>
      </text>
    </comment>
    <comment ref="O17" authorId="0">
      <text>
        <r>
          <rPr>
            <sz val="8"/>
            <color indexed="81"/>
            <rFont val="Tahoma"/>
            <family val="2"/>
          </rPr>
          <t>ESTABLECER EN FORMATO (dd/mm/aaaa) 
UNA VEZ REGISTRADA LA FECHA DE APROBACIÓN</t>
        </r>
        <r>
          <rPr>
            <sz val="9"/>
            <color indexed="81"/>
            <rFont val="Tahoma"/>
            <family val="2"/>
          </rPr>
          <t xml:space="preserve">
</t>
        </r>
      </text>
    </comment>
    <comment ref="O18" authorId="0">
      <text>
        <r>
          <rPr>
            <sz val="9"/>
            <color indexed="81"/>
            <rFont val="Tahoma"/>
            <family val="2"/>
          </rPr>
          <t xml:space="preserve">
ESTABLECER EN FORMATO dd/mm/aaaa
</t>
        </r>
      </text>
    </comment>
    <comment ref="O19" authorId="0">
      <text>
        <r>
          <rPr>
            <sz val="9"/>
            <color indexed="81"/>
            <rFont val="Tahoma"/>
            <family val="2"/>
          </rPr>
          <t xml:space="preserve">
ESTABLECER EN FORMATO dd/mm/aaaa
</t>
        </r>
      </text>
    </comment>
    <comment ref="O20" authorId="0">
      <text>
        <r>
          <rPr>
            <sz val="9"/>
            <color indexed="81"/>
            <rFont val="Tahoma"/>
            <family val="2"/>
          </rPr>
          <t xml:space="preserve">
ESTABLECER EN FORMATO dd/mm/aaaa
</t>
        </r>
      </text>
    </comment>
    <comment ref="O21" authorId="0">
      <text>
        <r>
          <rPr>
            <sz val="9"/>
            <color indexed="81"/>
            <rFont val="Tahoma"/>
            <family val="2"/>
          </rPr>
          <t xml:space="preserve">
ESTABLECER EN FORMATO dd/mm/aaaa
</t>
        </r>
      </text>
    </comment>
    <comment ref="O24" authorId="0">
      <text>
        <r>
          <rPr>
            <sz val="8"/>
            <color indexed="81"/>
            <rFont val="Tahoma"/>
            <family val="2"/>
          </rPr>
          <t>ESTABLECER EN FORMATO (dd/mm/aaaa) 
UNA VEZ REGISTRADA LA FECHA DE APROBACIÓN</t>
        </r>
        <r>
          <rPr>
            <sz val="9"/>
            <color indexed="81"/>
            <rFont val="Tahoma"/>
            <family val="2"/>
          </rPr>
          <t xml:space="preserve">
</t>
        </r>
      </text>
    </comment>
    <comment ref="O25" authorId="0">
      <text>
        <r>
          <rPr>
            <sz val="9"/>
            <color indexed="81"/>
            <rFont val="Tahoma"/>
            <family val="2"/>
          </rPr>
          <t xml:space="preserve">
ESTABLECER EN FORMATO dd/mm/aaaa
</t>
        </r>
      </text>
    </comment>
    <comment ref="O26" authorId="0">
      <text>
        <r>
          <rPr>
            <sz val="9"/>
            <color indexed="81"/>
            <rFont val="Tahoma"/>
            <family val="2"/>
          </rPr>
          <t xml:space="preserve">
ESTABLECER EN FORMATO dd/mm/aaaa
</t>
        </r>
      </text>
    </comment>
    <comment ref="O27" authorId="0">
      <text>
        <r>
          <rPr>
            <sz val="9"/>
            <color indexed="81"/>
            <rFont val="Tahoma"/>
            <family val="2"/>
          </rPr>
          <t xml:space="preserve">
ESTABLECER EN FORMATO dd/mm/aaaa
</t>
        </r>
      </text>
    </comment>
    <comment ref="O28" authorId="0">
      <text>
        <r>
          <rPr>
            <sz val="9"/>
            <color indexed="81"/>
            <rFont val="Tahoma"/>
            <family val="2"/>
          </rPr>
          <t xml:space="preserve">
ESTABLECER EN FORMATO dd/mm/aaaa
</t>
        </r>
      </text>
    </comment>
    <comment ref="O31" authorId="0">
      <text>
        <r>
          <rPr>
            <sz val="8"/>
            <color indexed="81"/>
            <rFont val="Tahoma"/>
            <family val="2"/>
          </rPr>
          <t>ESTABLECER EN FORMATO (dd/mm/aaaa) 
UNA VEZ REGISTRADA LA FECHA DE APROBACIÓN</t>
        </r>
        <r>
          <rPr>
            <sz val="9"/>
            <color indexed="81"/>
            <rFont val="Tahoma"/>
            <family val="2"/>
          </rPr>
          <t xml:space="preserve">
</t>
        </r>
      </text>
    </comment>
    <comment ref="O32" authorId="0">
      <text>
        <r>
          <rPr>
            <sz val="9"/>
            <color indexed="81"/>
            <rFont val="Tahoma"/>
            <family val="2"/>
          </rPr>
          <t xml:space="preserve">
ESTABLECER EN FORMATO dd/mm/aaaa
</t>
        </r>
      </text>
    </comment>
    <comment ref="O33" authorId="0">
      <text>
        <r>
          <rPr>
            <sz val="9"/>
            <color indexed="81"/>
            <rFont val="Tahoma"/>
            <family val="2"/>
          </rPr>
          <t xml:space="preserve">
ESTABLECER EN FORMATO dd/mm/aaaa
</t>
        </r>
      </text>
    </comment>
    <comment ref="O34" authorId="0">
      <text>
        <r>
          <rPr>
            <sz val="9"/>
            <color indexed="81"/>
            <rFont val="Tahoma"/>
            <family val="2"/>
          </rPr>
          <t xml:space="preserve">
ESTABLECER EN FORMATO dd/mm/aaaa
</t>
        </r>
      </text>
    </comment>
    <comment ref="O35" authorId="0">
      <text>
        <r>
          <rPr>
            <sz val="9"/>
            <color indexed="81"/>
            <rFont val="Tahoma"/>
            <family val="2"/>
          </rPr>
          <t xml:space="preserve">
ESTABLECER EN FORMATO dd/mm/aaaa
</t>
        </r>
      </text>
    </comment>
  </commentList>
</comments>
</file>

<file path=xl/sharedStrings.xml><?xml version="1.0" encoding="utf-8"?>
<sst xmlns="http://schemas.openxmlformats.org/spreadsheetml/2006/main" count="223" uniqueCount="154">
  <si>
    <t>No.</t>
  </si>
  <si>
    <t>INSTITUCIÓN</t>
  </si>
  <si>
    <t>RESPONSABLE MDT</t>
  </si>
  <si>
    <t>RESPONSABLE INSTITUCIÓN</t>
  </si>
  <si>
    <t>CARGO</t>
  </si>
  <si>
    <t>ESTADO</t>
  </si>
  <si>
    <t>EVIDENCIA</t>
  </si>
  <si>
    <t>CUMPLIMIENTO</t>
  </si>
  <si>
    <t>Escala de ponderación</t>
  </si>
  <si>
    <t>Ponderación acciones</t>
  </si>
  <si>
    <t>TOTAL DE AVANCE</t>
  </si>
  <si>
    <t>Estatutos Orgánicos Institucionales</t>
  </si>
  <si>
    <t xml:space="preserve">PORCENTAJE OBTENIDO </t>
  </si>
  <si>
    <t xml:space="preserve">PONDERACIÓN ACCIONES </t>
  </si>
  <si>
    <t>PONDERACIÓN FACTOR</t>
  </si>
  <si>
    <t>BRECHA</t>
  </si>
  <si>
    <t>CUMPLIMIENTO TOTAL FACTORES</t>
  </si>
  <si>
    <t>% TOTAL FACTORES</t>
  </si>
  <si>
    <t>MEDIO DE VERIFICACIÓN</t>
  </si>
  <si>
    <t>USO EXCLUSIVO DEL MDT</t>
  </si>
  <si>
    <t>% INSTITUCIONAL</t>
  </si>
  <si>
    <t>RESPONSABLES</t>
  </si>
  <si>
    <t>CALIDAD Y OPORTUNIDAD DE LOS PRODUCTOS Y SERVICIOS</t>
  </si>
  <si>
    <t>CONOCIMIENTOS ESPECIFICOS</t>
  </si>
  <si>
    <t>COMPETENCIAS TÉCNICAS</t>
  </si>
  <si>
    <t>COMPETENCIAS CONDUCTUALES</t>
  </si>
  <si>
    <t>No</t>
  </si>
  <si>
    <t>PUESTO INSTITUCIONAL</t>
  </si>
  <si>
    <t>UNIDAD</t>
  </si>
  <si>
    <t>ROL DEL PUESTO</t>
  </si>
  <si>
    <t>INDICADORES DEL GESTIÓN ESTRATEGICA 40%</t>
  </si>
  <si>
    <t>NIVEL DE EFICIENCIA DEL DESEMPEÑO INDIVIDUAL 30%</t>
  </si>
  <si>
    <t>NIVEL DE SATISFACCION DE USARIOS EXTERNOS</t>
  </si>
  <si>
    <t>NIVEL DE SATISFACCIÓN DE USUARIOS INTERNOS</t>
  </si>
  <si>
    <t>CUMPLIMIENTO DE NORMAS INTERNAS</t>
  </si>
  <si>
    <t>EVALUACION CUANTITATIVA</t>
  </si>
  <si>
    <t>EVALUACION CUALITATIVA</t>
  </si>
  <si>
    <t>CALIDAD Y OPORTUNIDAD DE ENTREGA DE PRODUCTOS Y SERVICIOS</t>
  </si>
  <si>
    <t>COMPETENCIAS  CONDUCTUALES</t>
  </si>
  <si>
    <t>TOTAL</t>
  </si>
  <si>
    <t xml:space="preserve">APELLIDOS  Y NOMBRES </t>
  </si>
  <si>
    <t># CEDULA</t>
  </si>
  <si>
    <t>% DE CUMPLIMIENTO DEL 100%</t>
  </si>
  <si>
    <t>% DE CUMPLIMIENTO DEL 40%</t>
  </si>
  <si>
    <t>% DE CUMPLIMIENTO SOBRE EL 15%</t>
  </si>
  <si>
    <t>% DE CUMPLIMIENTO SOBRE EL 100%</t>
  </si>
  <si>
    <t>% DE CUMPLIMIENTO  SOBRE EL 30%</t>
  </si>
  <si>
    <t>% DE CUMPLIMIENTO Y BRECHA INSTITUCIONAL SOBRE 100%</t>
  </si>
  <si>
    <t>% DE CUMPLIMIENTO Y BRECHA INSTITUCIONAL DE CADA FACTOR</t>
  </si>
  <si>
    <t>BRECHA SOBRE EL PORCENTAJE DEL FACTOR</t>
  </si>
  <si>
    <t>NIVEL DE CUMPLIMIENTO</t>
  </si>
  <si>
    <t>REDUCCIÓN CUMPLIMIENTO DE NORMAS INTERNAS</t>
  </si>
  <si>
    <t>ACCIÓN/ES O PROCESOS QUE SE RETROALIMENTAN:</t>
  </si>
  <si>
    <t>INDICE DE DESEMPEÑO</t>
  </si>
  <si>
    <t>N°</t>
  </si>
  <si>
    <t>% de cumplimiento de la acción con relación a la meta 100%</t>
  </si>
  <si>
    <t>INDICE DE CUMPLIMIENTO IMPLEMENTACIÓN MEJORAS</t>
  </si>
  <si>
    <t>% de cumplimiento por factor</t>
  </si>
  <si>
    <t>FECHA MÁXIMA DE CUMPLIMIENTO</t>
  </si>
  <si>
    <t>ACCIONES PLANIFICADAS</t>
  </si>
  <si>
    <t>ACCIONES CULMINADAS 100%</t>
  </si>
  <si>
    <t>1° ACCIONES CULMINADAS 100%/ACCIONES PLANIFICADAS</t>
  </si>
  <si>
    <t>SUBSISTEMA/ ACTIVIDAD</t>
  </si>
  <si>
    <t>DEFINICIÓN</t>
  </si>
  <si>
    <t>Planificación del Talento Humano</t>
  </si>
  <si>
    <t>Validar en la plantilla del talento humano volúmenes de productos y servicios por unidad o proceso interno y el dimensionamiento de puestos por roles.</t>
  </si>
  <si>
    <t>Descripción y perfiles de puestos</t>
  </si>
  <si>
    <t>Validar misión, rol y actividades que ejecuta el puesto; así como, conocimientos, competencias técnicas, conductuales y niveles de relevancia aplicados para el mismo.</t>
  </si>
  <si>
    <t>Procesos de Concurso de Méritos y Oposición</t>
  </si>
  <si>
    <t>Validar las pruebas de conocimientos técnicos; así como, procesos de evaluación de competencias técnicas y conductuales a través de aplicación de los niveles relevancia de los comportamientos observables.</t>
  </si>
  <si>
    <t>Capacitación del talento humano</t>
  </si>
  <si>
    <t>Detección de necesidades de capacitación para el cierre de brechas y desarrollo de las competencias.</t>
  </si>
  <si>
    <t>Calidad del Servicio</t>
  </si>
  <si>
    <t>Utilizar indicadores de gestión de cada unidad o proceso interno e insumir y validar los resultados de los niveles de satisfacción de usuarios externos.</t>
  </si>
  <si>
    <t>1. INSTRUCCIONES GENERALES</t>
  </si>
  <si>
    <t>2. INFORMACIÓN CONTENIDA EN LA MATRIZ</t>
  </si>
  <si>
    <t>Contiene una numeración secuencial de cada registro iniciando en 1.</t>
  </si>
  <si>
    <t>Contiene la ponderación de cada uno de los factores de medición, mismos  que se encuentran definidos en la normativa (se visualizará de forma automática).</t>
  </si>
  <si>
    <t>Establece una ponderación para cada acción establecida. La sumatoria de esta ponderación deberá ser de 100% por factor.</t>
  </si>
  <si>
    <t>Corresponde al nombre del responsable de la ejecución y logro de cada acción de mejoramiento establecida.</t>
  </si>
  <si>
    <t>Detalla los acervos que permiten verificar el cumplimiento de las acciones o actividades tales como: documentos, sistemas, bases de datos etc.</t>
  </si>
  <si>
    <t>Todos los descritos</t>
  </si>
  <si>
    <t>Control de productos y servicios, en operación, inactivos, en retiro, en incubación y cierre, por cada unidad o proceso interno orgánicamente estructurado.</t>
  </si>
  <si>
    <t>FECHA DE APROBACIÓN PLAN E INICIO DE LA IMPLEMENTACION</t>
  </si>
  <si>
    <t>MATRIZ DE PLAN DE ACCIÓN DE MEJORAS DEL DESEMPEÑO INSTITUCIONAL</t>
  </si>
  <si>
    <t>ELABORADO  POR:</t>
  </si>
  <si>
    <t>PORCENTAJE INSTITUCIONAL OBTENIDO</t>
  </si>
  <si>
    <t>SEGUIMIENTO MDT</t>
  </si>
  <si>
    <t>NIVEL DE CUMPLIMIENTO INSTITUCIONAL</t>
  </si>
  <si>
    <t xml:space="preserve">% NIVEL DE CUMPLIMIENTO </t>
  </si>
  <si>
    <t>SEGUIMIENTO UATH</t>
  </si>
  <si>
    <t>CAUSAS</t>
  </si>
  <si>
    <t>FACTORES MEJORADOS</t>
  </si>
  <si>
    <t>FACTORES PLANIFICADOS PARA MEJORARSE</t>
  </si>
  <si>
    <t>MATRIZ PLAN DE ACCIÓN DE MEJORAS DEL DESEMPEÑO INSTITUCIONAL</t>
  </si>
  <si>
    <t>ALERTA DE VENCIMIENTO DEL PLAZO  MÁXIMO (al 31/diciembre del año en curso)</t>
  </si>
  <si>
    <t>ACCIÓN/ES DE MEJORAMIENTO</t>
  </si>
  <si>
    <t>OBSJETIVO/S DE LA ACCIÓN DE MEJORAMIENTO</t>
  </si>
  <si>
    <t>FIRMAS</t>
  </si>
  <si>
    <t>CALIFICACIÓN OBTENIDA SOBRE 100</t>
  </si>
  <si>
    <t>USO EXCLUSIVO MDT 
( SEGUIMIENTO)</t>
  </si>
  <si>
    <t>USO EXCLUSIVO MDT</t>
  </si>
  <si>
    <t>FACTOR Y/O SUBFACTORES DE EVALUACIÓN DEL DESEMPEÑO</t>
  </si>
  <si>
    <t>Contiene la calificación obtenida a nivel institucional en cada uno de los factores de medición, sobre el porcentaje del factor y/o subfactor definido en la normativa (se visualizará de forma automática).</t>
  </si>
  <si>
    <t>Contiene la brecha obtenida a nivel institucional en cada uno de los factores y/o subfactor de medición, misma  que se encuentra definida en el informe de diagnóstico emitido por el MDT (se visualizará de forma automática).</t>
  </si>
  <si>
    <t>Columna (I). N°</t>
  </si>
  <si>
    <t>Permite registrar y ordenar el número de manera secuencial de las acciones o actividades de mejoramiento a ejecutarse.</t>
  </si>
  <si>
    <t>Permite definir los incidentes críticos que no permitieron el cumplimiento de los factores de medición.</t>
  </si>
  <si>
    <t>OBSJETIVO/S DE LA ACCIÓN/ES DE MEJORAMIENTO</t>
  </si>
  <si>
    <t>Columna (Q). ALERTA DE VENCIMIENTO DEL PLAZO MÁXIMO ( al 31 de diciembre del año en curso) ( CAMPO AUTOMÁTICO)</t>
  </si>
  <si>
    <t>Columna (R). MEDIO DE VERIFICACIÓN</t>
  </si>
  <si>
    <t>Columna (S). RESPONSABLES</t>
  </si>
  <si>
    <r>
      <rPr>
        <b/>
        <sz val="9"/>
        <color theme="0"/>
        <rFont val="Arial"/>
        <family val="2"/>
      </rPr>
      <t>Columna (K)</t>
    </r>
    <r>
      <rPr>
        <sz val="9"/>
        <color theme="0"/>
        <rFont val="Arial"/>
        <family val="2"/>
      </rPr>
      <t xml:space="preserve">. </t>
    </r>
    <r>
      <rPr>
        <b/>
        <sz val="9"/>
        <color theme="0"/>
        <rFont val="Arial"/>
        <family val="2"/>
      </rPr>
      <t>ACCIÓN/ES DE MEJORAMIENTO</t>
    </r>
  </si>
  <si>
    <r>
      <rPr>
        <b/>
        <sz val="9"/>
        <color theme="0"/>
        <rFont val="Arial"/>
        <family val="2"/>
      </rPr>
      <t>Columna (L).</t>
    </r>
    <r>
      <rPr>
        <sz val="9"/>
        <color theme="0"/>
        <rFont val="Arial"/>
        <family val="2"/>
      </rPr>
      <t xml:space="preserve"> </t>
    </r>
    <r>
      <rPr>
        <b/>
        <sz val="9"/>
        <color theme="0"/>
        <rFont val="Arial"/>
        <family val="2"/>
      </rPr>
      <t>OBJETIVO/S DE LA ACCIÓN/ES DE MEJORAMIENTO</t>
    </r>
  </si>
  <si>
    <r>
      <rPr>
        <b/>
        <sz val="9"/>
        <color theme="0"/>
        <rFont val="Arial"/>
        <family val="2"/>
      </rPr>
      <t>Columna (M).</t>
    </r>
    <r>
      <rPr>
        <sz val="9"/>
        <color theme="0"/>
        <rFont val="Arial"/>
        <family val="2"/>
      </rPr>
      <t xml:space="preserve">  </t>
    </r>
    <r>
      <rPr>
        <b/>
        <sz val="9"/>
        <color theme="0"/>
        <rFont val="Arial"/>
        <family val="2"/>
      </rPr>
      <t>ACCIÓN/ES O PROCESOS  QUE  SE RETROALIMENTAN</t>
    </r>
  </si>
  <si>
    <r>
      <rPr>
        <b/>
        <sz val="9"/>
        <color theme="0"/>
        <rFont val="Arial"/>
        <family val="2"/>
      </rPr>
      <t>Columna (N)</t>
    </r>
    <r>
      <rPr>
        <sz val="9"/>
        <color theme="0"/>
        <rFont val="Arial"/>
        <family val="2"/>
      </rPr>
      <t xml:space="preserve">. </t>
    </r>
    <r>
      <rPr>
        <b/>
        <sz val="9"/>
        <color theme="0"/>
        <rFont val="Arial"/>
        <family val="2"/>
      </rPr>
      <t>PONDERACIÓN ACCIÓN/ES</t>
    </r>
  </si>
  <si>
    <r>
      <rPr>
        <b/>
        <sz val="9"/>
        <color theme="4" tint="-0.249977111117893"/>
        <rFont val="Arial"/>
        <family val="2"/>
      </rPr>
      <t>Nota:</t>
    </r>
    <r>
      <rPr>
        <sz val="9"/>
        <color theme="4" tint="-0.249977111117893"/>
        <rFont val="Arial"/>
        <family val="2"/>
      </rPr>
      <t xml:space="preserve"> Los campos adicionales y/o generados de forma automática son de uso exclusivo del MDT.</t>
    </r>
  </si>
  <si>
    <t>Corresponde  a las acciones o actividades que se llevan a cabo para corregir o mejorar la debilidad o punto crítico identificado.Éstas deben ser expresadas con verbos en infinitivo (ar, er, ir)</t>
  </si>
  <si>
    <t xml:space="preserve">Deberá detallar claramente el resultado que se persigue con la acción o actividad de mejora que se ejecuta. Éstos deben ser expresados con verbos en infinitivo (ar, er, ir) y para su definición se deberá considerar que estos sean:
 Medibles: los objetivos deben ser mensurables, es decir, deben ser cuantitativos y estar ligados a un límite de tiempo.
  Claros: los objetivos deben tener una definición clara, entendible y precisa, no deben prestarse a confusiones ni dejar demasiados márgenes de interpretación. 
 Alcanzables: los objetivos deben ser posibles de alcanzar, deben estar dentro de las posibilidades de la institución, teniendo en cuenta la capacidad o recursos que ésta posea.  
 Desafiantes: deben ser retadores, pero realistas. No deben ser algo que de todas maneras sucederá, sino algo que signifique un desafió o un reto. 
 Realistas: deben tener en cuenta las condiciones y circunstancias del entorno en donde se pretenden cumplir. 
 Coherentes: Deben estar alineados y ser coherentes con otros objetivos.
 Flexibles: susceptibles de modificación ante contingencias no previstas sin apartarse del enfoque inicial. </t>
  </si>
  <si>
    <t>FACTOR Y/O SUBFACTORES DE EVALUACIÓN DEL DESEMPEÑO (NORMA TÉCNICA DEL SUBSISTEMA DE EVALUACIÓN DEL DESEMPEÑO)</t>
  </si>
  <si>
    <t>CALIFICACIÓN  INSTITUCIONAL OBTENIDA SOBRE 100%</t>
  </si>
  <si>
    <t>CALIFICACIÓN INSTITUCIONAL OBTENIDA SOBRE LA PONDERACIÓN DEL FACTOR Y/O SUBFACTOR</t>
  </si>
  <si>
    <t>PONDERACIÓN FACTOR Y/O SUBFACTOR (NORMA TÉCNICA DEL SUBSISTEMA DE EVALUACIÓN DEL DESEMPEÑO)</t>
  </si>
  <si>
    <t>BRECHA SOBRE LA PONDERACIÓN DEL FACTOR Y/O SUBFACTOR Y LA CALIFICACIÓN INSTITUCIONAL OBTENIDA</t>
  </si>
  <si>
    <r>
      <rPr>
        <b/>
        <sz val="9"/>
        <color theme="4" tint="-0.249977111117893"/>
        <rFont val="Arial"/>
        <family val="2"/>
      </rPr>
      <t>Columna (E)</t>
    </r>
    <r>
      <rPr>
        <sz val="9"/>
        <color theme="4" tint="-0.249977111117893"/>
        <rFont val="Arial"/>
        <family val="2"/>
      </rPr>
      <t xml:space="preserve">. </t>
    </r>
    <r>
      <rPr>
        <b/>
        <sz val="9"/>
        <color theme="4" tint="-0.249977111117893"/>
        <rFont val="Arial"/>
        <family val="2"/>
      </rPr>
      <t>PONDERACIÓN FACTOR Y/O SUBFACTOR (NORMA TÉCNICA DEL SUBSISTEMA DE EVALUACIÓN DEL DESEMPEÑO)( CAMPO AUTOMÁTICO)</t>
    </r>
  </si>
  <si>
    <t>Columna (D).FACTOR Y/O SUBFACTORES DE EVALUACIÓN DEL DESEMPEÑO (NORMA TÉCNICA DEL SUBSISTEMA DE EVALUACIÓN DEL DESEMPEÑO) ( CAMPO AUTOMÁTICO)</t>
  </si>
  <si>
    <t>Constituyen criterios de medición que permiten evaluar el desempeño Institucional de manera cuantitativa y cualitativa establecidos en la normativa (se visualizará de forma automática)</t>
  </si>
  <si>
    <t>Permite registrar la calificación obtenida a nivel institucional en cada uno de los factores de medición, misma  que se encuentra determinada en el informe de diagnóstico emitido por el MDT</t>
  </si>
  <si>
    <r>
      <rPr>
        <b/>
        <sz val="9"/>
        <color theme="4" tint="-0.249977111117893"/>
        <rFont val="Arial"/>
        <family val="2"/>
      </rPr>
      <t>Columna (G)</t>
    </r>
    <r>
      <rPr>
        <sz val="9"/>
        <color theme="4" tint="-0.249977111117893"/>
        <rFont val="Arial"/>
        <family val="2"/>
      </rPr>
      <t>.</t>
    </r>
    <r>
      <rPr>
        <b/>
        <sz val="9"/>
        <color theme="4" tint="-0.249977111117893"/>
        <rFont val="Arial"/>
        <family val="2"/>
      </rPr>
      <t>CALIFICACIÓN INSTITUCIONAL OBTENIDA SOBRE LA PONDERACIÓN DEL FACTOR Y/O SUBFACTOR ( CAMPO AUTOMÁTICO)</t>
    </r>
  </si>
  <si>
    <r>
      <rPr>
        <b/>
        <sz val="9"/>
        <color theme="4" tint="-0.249977111117893"/>
        <rFont val="Arial"/>
        <family val="2"/>
      </rPr>
      <t>Columna (H)</t>
    </r>
    <r>
      <rPr>
        <sz val="9"/>
        <color theme="4" tint="-0.249977111117893"/>
        <rFont val="Arial"/>
        <family val="2"/>
      </rPr>
      <t xml:space="preserve">. </t>
    </r>
    <r>
      <rPr>
        <b/>
        <sz val="9"/>
        <color theme="4" tint="-0.249977111117893"/>
        <rFont val="Arial"/>
        <family val="2"/>
      </rPr>
      <t>BRECHA SOBRE LA PONDERACIÓN DEL FACTOR Y/O SUBFACTOR Y LA CALIFICACIÓN INSTITUCIONAL OBTENIDA ( CAMPO AUTOMÁTICO)</t>
    </r>
  </si>
  <si>
    <r>
      <rPr>
        <b/>
        <sz val="9"/>
        <color theme="0"/>
        <rFont val="Arial"/>
        <family val="2"/>
      </rPr>
      <t>Columna (J)</t>
    </r>
    <r>
      <rPr>
        <sz val="9"/>
        <color theme="0"/>
        <rFont val="Arial"/>
        <family val="2"/>
      </rPr>
      <t>.</t>
    </r>
    <r>
      <rPr>
        <b/>
        <sz val="9"/>
        <color theme="0"/>
        <rFont val="Arial"/>
        <family val="2"/>
      </rPr>
      <t xml:space="preserve"> CAUSA/S</t>
    </r>
  </si>
  <si>
    <t>CAUSA/S</t>
  </si>
  <si>
    <t>APROBADO    POR:</t>
  </si>
  <si>
    <t>Nombre y Apellido Director/a de Talento Humano</t>
  </si>
  <si>
    <t>Nombre y Apellido servidor/a público/a</t>
  </si>
  <si>
    <t>FIRMA</t>
  </si>
  <si>
    <t>PONDERACIÓN ACCION/ES %</t>
  </si>
  <si>
    <t>NIVELES DE SATISFACCIÓN DE USUARIOS EXTERNOS      (RESULTADO INSTITUCIONAL)</t>
  </si>
  <si>
    <t xml:space="preserve">NIVELES DE SATISFACCIÓN DE USUARIOS INTERNOS       (RESULTADO INSTITUCIONAL) </t>
  </si>
  <si>
    <t>NIVELES DE EFICIENCIA DEL DESEMPEÑO INDIVIDUAL (RESULTADO INSTITUCIONAL)</t>
  </si>
  <si>
    <t>Establecerá la acción/es o procesos que serán mejorados en la gestión Institucional,  asociadas a los objetivos de las acciones de mejoramiento. Se deberá seleccionar de la lista desplegable, cuya definición se encuentra detallada en la hoja 3 "ACCIONES QUE INSUME".</t>
  </si>
  <si>
    <r>
      <rPr>
        <b/>
        <sz val="9"/>
        <color theme="4" tint="-0.249977111117893"/>
        <rFont val="Arial"/>
        <family val="2"/>
      </rPr>
      <t>Columna (C).</t>
    </r>
    <r>
      <rPr>
        <sz val="9"/>
        <color theme="4" tint="-0.249977111117893"/>
        <rFont val="Arial"/>
        <family val="2"/>
      </rPr>
      <t xml:space="preserve"> </t>
    </r>
    <r>
      <rPr>
        <b/>
        <sz val="9"/>
        <color theme="4" tint="-0.249977111117893"/>
        <rFont val="Arial"/>
        <family val="2"/>
      </rPr>
      <t>No.( CAMPO AUTOMÁTICO)</t>
    </r>
  </si>
  <si>
    <r>
      <rPr>
        <b/>
        <sz val="9"/>
        <color theme="0"/>
        <rFont val="Arial"/>
        <family val="2"/>
      </rPr>
      <t>Columna (F)</t>
    </r>
    <r>
      <rPr>
        <sz val="9"/>
        <color theme="0"/>
        <rFont val="Arial"/>
        <family val="2"/>
      </rPr>
      <t xml:space="preserve">. </t>
    </r>
    <r>
      <rPr>
        <b/>
        <sz val="9"/>
        <color theme="0"/>
        <rFont val="Arial"/>
        <family val="2"/>
      </rPr>
      <t>CALIFICACIÓN IINSTITUCIONAL OBTENIDA SOBRE 100%</t>
    </r>
  </si>
  <si>
    <t>INDICADORES DE GESTIÓN OPERATIVA (RESULTADO INSTITUCIONAL)</t>
  </si>
  <si>
    <t xml:space="preserve">Columna (O). FECHA DE TERMINACIÓN </t>
  </si>
  <si>
    <t>Contiene los días de diferencia entre la fecha de terminación de la acción y la fecha máxima de cumplimiento integral del plan de acción de mejoras "año calendario"  (se visualizará de forma automática).</t>
  </si>
  <si>
    <r>
      <rPr>
        <b/>
        <sz val="9"/>
        <color theme="4" tint="-0.249977111117893"/>
        <rFont val="Arial"/>
        <family val="2"/>
      </rPr>
      <t>Columna (P)</t>
    </r>
    <r>
      <rPr>
        <sz val="9"/>
        <color theme="4" tint="-0.249977111117893"/>
        <rFont val="Arial"/>
        <family val="2"/>
      </rPr>
      <t xml:space="preserve">. </t>
    </r>
    <r>
      <rPr>
        <b/>
        <sz val="9"/>
        <color theme="4" tint="-0.249977111117893"/>
        <rFont val="Arial"/>
        <family val="2"/>
      </rPr>
      <t>PLAZO EN DÍAS ( CAMPO AUTOMÁTICO)</t>
    </r>
  </si>
  <si>
    <r>
      <t xml:space="preserve">Deberá llenarse con la fecha de cumplimiento de cada acción. Para establecer la misma se debe considerar que no debe sobrepasar el año calendario desde la fecha de aprobación de la máxima autoridad o su delegado. </t>
    </r>
    <r>
      <rPr>
        <b/>
        <sz val="9"/>
        <color theme="1"/>
        <rFont val="Arial"/>
        <family val="2"/>
      </rPr>
      <t xml:space="preserve">(Formato: dd/mm/aaaa), </t>
    </r>
    <r>
      <rPr>
        <sz val="9"/>
        <color theme="1"/>
        <rFont val="Arial"/>
        <family val="2"/>
      </rPr>
      <t>por lo que, se registrará posterior a la definición de dicha fecha.</t>
    </r>
  </si>
  <si>
    <t>Contiene el número de días utilizados para el cumplimiento de cada acción, considerados desde la fecha de aprobación del plan de mejoras institucional hasta la fecha de terminación registrada (se visualizará de forma automática).</t>
  </si>
  <si>
    <t>FECHA DE TERMINACIÓN DE LA ACCIÓN (No debe sobrepasar el año calendario desde la fecha de aprobación de la máxima autoridad o su delegado)</t>
  </si>
  <si>
    <t>PLAZO EN DÍAS ( # de días utilizados para el cumplimiento de cada acción)</t>
  </si>
  <si>
    <t>2°ACCIONES EJECUTADAS ANTES DEL PLAZO MÁXIMO /ACCIONES PLANIFICADAS</t>
  </si>
  <si>
    <t>ACCIONES EJECUTADAS ANTES DEL PLAZO MÁXIMO</t>
  </si>
  <si>
    <r>
      <t>Ingresar en la hoja 2</t>
    </r>
    <r>
      <rPr>
        <b/>
        <sz val="9"/>
        <rFont val="Arial"/>
        <family val="2"/>
      </rPr>
      <t>.  Matriz de Plan de Acción: 
D</t>
    </r>
    <r>
      <rPr>
        <sz val="9"/>
        <rFont val="Arial"/>
        <family val="2"/>
      </rPr>
      <t>atos de la institución, fecha de aprobación del plan de acción e inicio de la implementación</t>
    </r>
    <r>
      <rPr>
        <b/>
        <sz val="9"/>
        <rFont val="Arial"/>
        <family val="2"/>
      </rPr>
      <t xml:space="preserve"> ( se establecerá con fecha posterior a la culminación del proceso de evaluación del año anterior y en Formato: dd/mm/aaaa)</t>
    </r>
    <r>
      <rPr>
        <sz val="9"/>
        <rFont val="Arial"/>
        <family val="2"/>
      </rPr>
      <t>, nombre del responsable del MDT (campo exclusivo MDT), nombre del responsable de la institución, cargo.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</si>
</sst>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41"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sz val="10"/>
      <name val="Arial"/>
      <family val="2"/>
    </font>
    <font>
      <b/>
      <sz val="8"/>
      <color theme="1"/>
      <name val="Calibri"/>
      <family val="2"/>
      <scheme val="minor"/>
    </font>
    <font>
      <sz val="8"/>
      <color theme="1"/>
      <name val="Calibri"/>
      <family val="2"/>
      <scheme val="minor"/>
    </font>
    <font>
      <b/>
      <sz val="10"/>
      <color rgb="FF000000"/>
      <name val="Times New Roman"/>
      <family val="1"/>
    </font>
    <font>
      <sz val="10"/>
      <color theme="1"/>
      <name val="Times New Roman"/>
      <family val="1"/>
    </font>
    <font>
      <b/>
      <sz val="10"/>
      <color theme="1"/>
      <name val="Times New Roman"/>
      <family val="1"/>
    </font>
    <font>
      <b/>
      <sz val="8"/>
      <color theme="4" tint="-0.249977111117893"/>
      <name val="Calibri"/>
      <family val="2"/>
      <scheme val="minor"/>
    </font>
    <font>
      <b/>
      <sz val="8"/>
      <color theme="4"/>
      <name val="Calibri"/>
      <family val="2"/>
      <scheme val="minor"/>
    </font>
    <font>
      <b/>
      <sz val="8"/>
      <color theme="0"/>
      <name val="Calibri"/>
      <family val="2"/>
      <scheme val="minor"/>
    </font>
    <font>
      <b/>
      <sz val="8"/>
      <color theme="4" tint="-0.249977111117893"/>
      <name val="Arial"/>
      <family val="2"/>
    </font>
    <font>
      <sz val="8"/>
      <color theme="0"/>
      <name val="Calibri"/>
      <family val="2"/>
      <scheme val="minor"/>
    </font>
    <font>
      <b/>
      <sz val="8"/>
      <name val="Calibri"/>
      <family val="2"/>
      <scheme val="minor"/>
    </font>
    <font>
      <sz val="8"/>
      <color rgb="FF0070C0"/>
      <name val="Calibri"/>
      <family val="2"/>
      <scheme val="minor"/>
    </font>
    <font>
      <sz val="8"/>
      <color theme="4" tint="-0.249977111117893"/>
      <name val="Calibri"/>
      <family val="2"/>
      <scheme val="minor"/>
    </font>
    <font>
      <b/>
      <sz val="8"/>
      <color theme="8"/>
      <name val="Calibri"/>
      <family val="2"/>
      <scheme val="minor"/>
    </font>
    <font>
      <sz val="8"/>
      <name val="Calibri"/>
      <family val="2"/>
      <scheme val="minor"/>
    </font>
    <font>
      <b/>
      <sz val="24"/>
      <color theme="4" tint="-0.499984740745262"/>
      <name val="Calibri"/>
      <family val="2"/>
      <scheme val="minor"/>
    </font>
    <font>
      <b/>
      <sz val="28"/>
      <color theme="4" tint="-0.499984740745262"/>
      <name val="Calibri"/>
      <family val="2"/>
      <scheme val="minor"/>
    </font>
    <font>
      <b/>
      <sz val="10"/>
      <color theme="1"/>
      <name val="Calibri"/>
      <family val="2"/>
      <scheme val="minor"/>
    </font>
    <font>
      <b/>
      <sz val="7"/>
      <color rgb="FF0070C0"/>
      <name val="Calibri"/>
      <family val="2"/>
      <scheme val="minor"/>
    </font>
    <font>
      <b/>
      <sz val="8"/>
      <color rgb="FF0070C0"/>
      <name val="Calibri"/>
      <family val="2"/>
      <scheme val="minor"/>
    </font>
    <font>
      <b/>
      <sz val="6"/>
      <color theme="4" tint="-0.249977111117893"/>
      <name val="Calibri"/>
      <family val="2"/>
      <scheme val="minor"/>
    </font>
    <font>
      <b/>
      <sz val="6"/>
      <color theme="0"/>
      <name val="Calibri"/>
      <family val="2"/>
      <scheme val="minor"/>
    </font>
    <font>
      <sz val="9"/>
      <color theme="1"/>
      <name val="Arial"/>
      <family val="2"/>
    </font>
    <font>
      <sz val="9"/>
      <color theme="1"/>
      <name val="Calibri"/>
      <family val="2"/>
      <scheme val="minor"/>
    </font>
    <font>
      <b/>
      <sz val="9"/>
      <color theme="4" tint="-0.249977111117893"/>
      <name val="Arial"/>
      <family val="2"/>
    </font>
    <font>
      <sz val="9"/>
      <color theme="0"/>
      <name val="Arial"/>
      <family val="2"/>
    </font>
    <font>
      <b/>
      <sz val="9"/>
      <color theme="0"/>
      <name val="Arial"/>
      <family val="2"/>
    </font>
    <font>
      <sz val="9"/>
      <color theme="4" tint="-0.249977111117893"/>
      <name val="Arial"/>
      <family val="2"/>
    </font>
    <font>
      <sz val="9"/>
      <color theme="4" tint="-0.249977111117893"/>
      <name val="Calibri"/>
      <family val="2"/>
      <scheme val="minor"/>
    </font>
    <font>
      <sz val="9"/>
      <name val="Arial"/>
      <family val="2"/>
    </font>
    <font>
      <b/>
      <sz val="9"/>
      <name val="Arial"/>
      <family val="2"/>
    </font>
    <font>
      <b/>
      <sz val="9"/>
      <color theme="1"/>
      <name val="Arial"/>
      <family val="2"/>
    </font>
    <font>
      <sz val="9"/>
      <color indexed="81"/>
      <name val="Tahoma"/>
      <family val="2"/>
    </font>
    <font>
      <b/>
      <sz val="9"/>
      <color indexed="81"/>
      <name val="Tahoma"/>
      <family val="2"/>
    </font>
    <font>
      <b/>
      <sz val="7"/>
      <color theme="4" tint="-0.249977111117893"/>
      <name val="Calibri"/>
      <family val="2"/>
      <scheme val="minor"/>
    </font>
    <font>
      <sz val="8"/>
      <color indexed="81"/>
      <name val="Tahoma"/>
      <family val="2"/>
    </font>
  </fonts>
  <fills count="1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B0F0"/>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medium">
        <color indexed="64"/>
      </bottom>
      <diagonal/>
    </border>
    <border>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style="medium">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medium">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medium">
        <color indexed="64"/>
      </top>
      <bottom style="hair">
        <color indexed="64"/>
      </bottom>
      <diagonal/>
    </border>
    <border>
      <left/>
      <right style="medium">
        <color indexed="64"/>
      </right>
      <top style="hair">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hair">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style="medium">
        <color indexed="64"/>
      </bottom>
      <diagonal/>
    </border>
    <border>
      <left style="medium">
        <color indexed="64"/>
      </left>
      <right/>
      <top style="hair">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hair">
        <color indexed="64"/>
      </bottom>
      <diagonal/>
    </border>
    <border>
      <left style="thin">
        <color indexed="64"/>
      </left>
      <right style="hair">
        <color indexed="64"/>
      </right>
      <top style="medium">
        <color indexed="64"/>
      </top>
      <bottom/>
      <diagonal/>
    </border>
    <border>
      <left style="hair">
        <color indexed="64"/>
      </left>
      <right style="medium">
        <color indexed="64"/>
      </right>
      <top style="hair">
        <color indexed="64"/>
      </top>
      <bottom/>
      <diagonal/>
    </border>
  </borders>
  <cellStyleXfs count="3">
    <xf numFmtId="0" fontId="0" fillId="0" borderId="0"/>
    <xf numFmtId="9" fontId="2" fillId="0" borderId="0" applyFont="0" applyFill="0" applyBorder="0" applyAlignment="0" applyProtection="0"/>
    <xf numFmtId="0" fontId="4" fillId="0" borderId="0"/>
  </cellStyleXfs>
  <cellXfs count="492">
    <xf numFmtId="0" fontId="0" fillId="0" borderId="0" xfId="0"/>
    <xf numFmtId="0" fontId="0" fillId="0" borderId="1" xfId="0" applyBorder="1"/>
    <xf numFmtId="10" fontId="0" fillId="5" borderId="1" xfId="1" applyNumberFormat="1" applyFont="1" applyFill="1" applyBorder="1"/>
    <xf numFmtId="0" fontId="5" fillId="6" borderId="1" xfId="0" applyFont="1" applyFill="1" applyBorder="1" applyAlignment="1">
      <alignment wrapText="1"/>
    </xf>
    <xf numFmtId="10" fontId="0" fillId="6" borderId="1" xfId="1" applyNumberFormat="1" applyFont="1" applyFill="1" applyBorder="1"/>
    <xf numFmtId="10" fontId="0" fillId="7" borderId="1" xfId="1" applyNumberFormat="1" applyFont="1" applyFill="1" applyBorder="1"/>
    <xf numFmtId="10" fontId="0" fillId="8" borderId="1" xfId="1" applyNumberFormat="1" applyFont="1" applyFill="1" applyBorder="1"/>
    <xf numFmtId="10" fontId="0" fillId="6" borderId="1" xfId="0" applyNumberFormat="1" applyFill="1" applyBorder="1"/>
    <xf numFmtId="10" fontId="0" fillId="6" borderId="2" xfId="1" applyNumberFormat="1" applyFont="1" applyFill="1" applyBorder="1"/>
    <xf numFmtId="10" fontId="0" fillId="4" borderId="1" xfId="1" applyNumberFormat="1" applyFont="1" applyFill="1" applyBorder="1"/>
    <xf numFmtId="10" fontId="0" fillId="4" borderId="1" xfId="0" applyNumberFormat="1" applyFill="1" applyBorder="1"/>
    <xf numFmtId="10" fontId="0" fillId="0" borderId="0" xfId="0" applyNumberFormat="1"/>
    <xf numFmtId="0" fontId="5" fillId="0" borderId="1" xfId="0" applyFont="1" applyBorder="1"/>
    <xf numFmtId="0" fontId="5" fillId="0" borderId="1" xfId="0" applyFont="1" applyBorder="1" applyAlignment="1">
      <alignment wrapText="1"/>
    </xf>
    <xf numFmtId="0" fontId="5" fillId="5" borderId="1" xfId="0" applyFont="1" applyFill="1" applyBorder="1" applyAlignment="1">
      <alignment horizontal="center" wrapText="1"/>
    </xf>
    <xf numFmtId="0" fontId="5" fillId="7" borderId="1" xfId="0" applyFont="1" applyFill="1" applyBorder="1" applyAlignment="1">
      <alignment wrapText="1"/>
    </xf>
    <xf numFmtId="0" fontId="5" fillId="8" borderId="1" xfId="0" applyFont="1" applyFill="1" applyBorder="1" applyAlignment="1">
      <alignment wrapText="1"/>
    </xf>
    <xf numFmtId="0" fontId="5" fillId="0" borderId="0" xfId="0" applyFont="1"/>
    <xf numFmtId="0" fontId="6" fillId="0" borderId="0" xfId="0" applyFont="1"/>
    <xf numFmtId="0" fontId="5" fillId="9" borderId="1" xfId="0" applyFont="1" applyFill="1" applyBorder="1" applyAlignment="1">
      <alignment wrapText="1"/>
    </xf>
    <xf numFmtId="10" fontId="5" fillId="6" borderId="1" xfId="1" applyNumberFormat="1" applyFont="1" applyFill="1" applyBorder="1" applyAlignment="1">
      <alignment wrapText="1"/>
    </xf>
    <xf numFmtId="10" fontId="0" fillId="6" borderId="2" xfId="0" applyNumberFormat="1" applyFill="1" applyBorder="1"/>
    <xf numFmtId="10" fontId="0" fillId="4" borderId="2" xfId="0" applyNumberFormat="1" applyFill="1" applyBorder="1"/>
    <xf numFmtId="10" fontId="0" fillId="0" borderId="1" xfId="0" applyNumberFormat="1" applyFill="1" applyBorder="1"/>
    <xf numFmtId="0" fontId="0" fillId="0" borderId="7" xfId="0" applyBorder="1" applyAlignment="1"/>
    <xf numFmtId="10" fontId="0" fillId="0" borderId="1" xfId="1" applyNumberFormat="1" applyFont="1" applyFill="1" applyBorder="1"/>
    <xf numFmtId="0" fontId="0" fillId="0" borderId="1" xfId="0" applyFill="1" applyBorder="1"/>
    <xf numFmtId="0" fontId="1" fillId="12" borderId="1" xfId="0" applyFont="1" applyFill="1" applyBorder="1" applyAlignment="1">
      <alignment wrapText="1"/>
    </xf>
    <xf numFmtId="0" fontId="0" fillId="12" borderId="1" xfId="0" applyFill="1" applyBorder="1"/>
    <xf numFmtId="0" fontId="7" fillId="0" borderId="1" xfId="0" applyFont="1" applyBorder="1" applyAlignment="1">
      <alignment vertical="center" wrapText="1"/>
    </xf>
    <xf numFmtId="0" fontId="8" fillId="0" borderId="1" xfId="0" applyFont="1" applyBorder="1" applyAlignment="1">
      <alignment horizontal="justify" vertical="center"/>
    </xf>
    <xf numFmtId="0" fontId="8" fillId="0" borderId="1" xfId="0" applyFont="1" applyBorder="1" applyAlignment="1">
      <alignment wrapText="1"/>
    </xf>
    <xf numFmtId="0" fontId="9" fillId="0" borderId="1" xfId="0" applyFont="1" applyBorder="1" applyAlignment="1">
      <alignment wrapText="1"/>
    </xf>
    <xf numFmtId="0" fontId="1" fillId="0" borderId="0" xfId="0" applyFont="1" applyAlignment="1">
      <alignment wrapText="1"/>
    </xf>
    <xf numFmtId="0" fontId="6" fillId="0" borderId="0" xfId="0" applyFont="1" applyBorder="1" applyAlignment="1" applyProtection="1">
      <alignment horizontal="center" vertical="center"/>
      <protection locked="0"/>
    </xf>
    <xf numFmtId="0" fontId="6" fillId="0" borderId="0" xfId="0" applyFont="1" applyProtection="1">
      <protection hidden="1"/>
    </xf>
    <xf numFmtId="0" fontId="5" fillId="0" borderId="0" xfId="0" applyFont="1" applyFill="1" applyAlignment="1" applyProtection="1">
      <alignment wrapText="1"/>
      <protection hidden="1"/>
    </xf>
    <xf numFmtId="0" fontId="5" fillId="0" borderId="0" xfId="0" applyFont="1" applyFill="1" applyBorder="1" applyAlignment="1" applyProtection="1">
      <alignment horizontal="center" vertical="center"/>
      <protection hidden="1"/>
    </xf>
    <xf numFmtId="14" fontId="6" fillId="0" borderId="0" xfId="0" applyNumberFormat="1" applyFont="1" applyFill="1" applyBorder="1" applyAlignment="1" applyProtection="1">
      <alignment horizontal="center" vertical="center"/>
      <protection hidden="1"/>
    </xf>
    <xf numFmtId="0" fontId="6" fillId="11" borderId="0" xfId="0" applyNumberFormat="1" applyFont="1" applyFill="1" applyBorder="1" applyAlignment="1" applyProtection="1">
      <alignment horizontal="center" vertical="center"/>
      <protection hidden="1"/>
    </xf>
    <xf numFmtId="0" fontId="10" fillId="0" borderId="0" xfId="0" applyFont="1" applyFill="1" applyAlignment="1" applyProtection="1">
      <alignment wrapText="1"/>
      <protection hidden="1"/>
    </xf>
    <xf numFmtId="0" fontId="5" fillId="0" borderId="0" xfId="0" applyFont="1" applyFill="1" applyBorder="1" applyAlignment="1" applyProtection="1">
      <alignment wrapText="1"/>
      <protection hidden="1"/>
    </xf>
    <xf numFmtId="0" fontId="10" fillId="0" borderId="0" xfId="0" applyFont="1" applyFill="1" applyBorder="1" applyAlignment="1" applyProtection="1">
      <alignment wrapText="1"/>
      <protection hidden="1"/>
    </xf>
    <xf numFmtId="0" fontId="6" fillId="0" borderId="0" xfId="0" applyFont="1" applyFill="1" applyProtection="1">
      <protection hidden="1"/>
    </xf>
    <xf numFmtId="0" fontId="6" fillId="0" borderId="0" xfId="0" applyFont="1" applyFill="1" applyAlignment="1" applyProtection="1">
      <alignment wrapText="1"/>
      <protection hidden="1"/>
    </xf>
    <xf numFmtId="0" fontId="6" fillId="0" borderId="0" xfId="0" applyNumberFormat="1" applyFont="1" applyProtection="1">
      <protection hidden="1"/>
    </xf>
    <xf numFmtId="0" fontId="6" fillId="0" borderId="0" xfId="0" applyFont="1" applyFill="1" applyAlignment="1" applyProtection="1">
      <protection hidden="1"/>
    </xf>
    <xf numFmtId="0" fontId="6" fillId="0" borderId="0" xfId="0" applyNumberFormat="1" applyFont="1" applyFill="1" applyAlignment="1" applyProtection="1">
      <protection hidden="1"/>
    </xf>
    <xf numFmtId="0" fontId="6" fillId="0" borderId="0" xfId="0" applyNumberFormat="1" applyFont="1" applyFill="1" applyProtection="1">
      <protection hidden="1"/>
    </xf>
    <xf numFmtId="0" fontId="10" fillId="13" borderId="23" xfId="0" applyFont="1" applyFill="1" applyBorder="1" applyAlignment="1" applyProtection="1">
      <alignment horizontal="center" wrapText="1"/>
      <protection hidden="1"/>
    </xf>
    <xf numFmtId="0" fontId="19" fillId="0" borderId="0" xfId="0" applyFont="1" applyBorder="1" applyAlignment="1" applyProtection="1">
      <alignment horizontal="center" vertical="center"/>
      <protection locked="0"/>
    </xf>
    <xf numFmtId="9" fontId="10" fillId="13" borderId="0" xfId="1" applyFont="1" applyFill="1" applyBorder="1" applyAlignment="1" applyProtection="1">
      <alignment horizontal="center" vertical="center"/>
      <protection locked="0"/>
    </xf>
    <xf numFmtId="0" fontId="6" fillId="11" borderId="39" xfId="0" applyNumberFormat="1" applyFont="1" applyFill="1" applyBorder="1" applyAlignment="1" applyProtection="1">
      <alignment horizontal="center" vertical="center"/>
      <protection hidden="1"/>
    </xf>
    <xf numFmtId="0" fontId="6" fillId="11" borderId="36" xfId="0" applyNumberFormat="1" applyFont="1" applyFill="1" applyBorder="1" applyAlignment="1" applyProtection="1">
      <alignment horizontal="center" vertical="center"/>
      <protection hidden="1"/>
    </xf>
    <xf numFmtId="0" fontId="6" fillId="11" borderId="47" xfId="0" applyNumberFormat="1" applyFont="1" applyFill="1" applyBorder="1" applyAlignment="1" applyProtection="1">
      <alignment horizontal="center" vertical="center"/>
      <protection hidden="1"/>
    </xf>
    <xf numFmtId="0" fontId="6" fillId="11" borderId="51" xfId="0" applyNumberFormat="1" applyFont="1" applyFill="1" applyBorder="1" applyAlignment="1" applyProtection="1">
      <alignment horizontal="center" vertical="center"/>
      <protection hidden="1"/>
    </xf>
    <xf numFmtId="0" fontId="6" fillId="11" borderId="13" xfId="0" applyNumberFormat="1" applyFont="1" applyFill="1" applyBorder="1" applyAlignment="1" applyProtection="1">
      <alignment horizontal="center" vertical="center"/>
      <protection hidden="1"/>
    </xf>
    <xf numFmtId="0" fontId="6" fillId="11" borderId="65" xfId="0" applyNumberFormat="1" applyFont="1" applyFill="1" applyBorder="1" applyAlignment="1" applyProtection="1">
      <alignment horizontal="center" vertical="center"/>
      <protection hidden="1"/>
    </xf>
    <xf numFmtId="0" fontId="6" fillId="13" borderId="52" xfId="0" applyNumberFormat="1" applyFont="1" applyFill="1" applyBorder="1" applyAlignment="1" applyProtection="1">
      <alignment horizontal="center" vertical="center"/>
      <protection hidden="1"/>
    </xf>
    <xf numFmtId="9" fontId="6" fillId="14" borderId="0" xfId="1" applyFont="1" applyFill="1" applyBorder="1" applyAlignment="1" applyProtection="1">
      <alignment vertical="center" wrapText="1"/>
      <protection locked="0"/>
    </xf>
    <xf numFmtId="0" fontId="6" fillId="14" borderId="51" xfId="0" applyFont="1" applyFill="1" applyBorder="1" applyAlignment="1" applyProtection="1">
      <alignment vertical="center" wrapText="1"/>
      <protection locked="0"/>
    </xf>
    <xf numFmtId="0" fontId="6" fillId="14" borderId="44" xfId="0" applyFont="1" applyFill="1" applyBorder="1" applyAlignment="1" applyProtection="1">
      <alignment vertical="center" wrapText="1"/>
      <protection locked="0"/>
    </xf>
    <xf numFmtId="9" fontId="6" fillId="14" borderId="43" xfId="1" applyFont="1" applyFill="1" applyBorder="1" applyAlignment="1" applyProtection="1">
      <alignment vertical="center" wrapText="1"/>
      <protection locked="0"/>
    </xf>
    <xf numFmtId="0" fontId="6" fillId="14" borderId="36" xfId="0" applyFont="1" applyFill="1" applyBorder="1" applyProtection="1">
      <protection locked="0"/>
    </xf>
    <xf numFmtId="9" fontId="6" fillId="14" borderId="36" xfId="1" applyFont="1" applyFill="1" applyBorder="1" applyAlignment="1" applyProtection="1">
      <alignment horizontal="center" vertical="center"/>
      <protection locked="0"/>
    </xf>
    <xf numFmtId="9" fontId="6" fillId="14" borderId="18" xfId="1" applyFont="1" applyFill="1" applyBorder="1" applyAlignment="1" applyProtection="1">
      <alignment vertical="center" wrapText="1"/>
      <protection locked="0"/>
    </xf>
    <xf numFmtId="9" fontId="6" fillId="14" borderId="63" xfId="1" applyFont="1" applyFill="1" applyBorder="1" applyAlignment="1" applyProtection="1">
      <alignment horizontal="center" vertical="center"/>
      <protection locked="0"/>
    </xf>
    <xf numFmtId="0" fontId="6" fillId="14" borderId="36" xfId="0" applyFont="1" applyFill="1" applyBorder="1" applyAlignment="1" applyProtection="1">
      <alignment vertical="center" wrapText="1"/>
      <protection locked="0"/>
    </xf>
    <xf numFmtId="0" fontId="6" fillId="14" borderId="65" xfId="0" applyFont="1" applyFill="1" applyBorder="1" applyAlignment="1" applyProtection="1">
      <alignment vertical="center" wrapText="1"/>
      <protection locked="0"/>
    </xf>
    <xf numFmtId="0" fontId="6" fillId="14" borderId="36" xfId="0" applyNumberFormat="1" applyFont="1" applyFill="1" applyBorder="1" applyAlignment="1" applyProtection="1">
      <alignment horizontal="center" vertical="center"/>
      <protection locked="0"/>
    </xf>
    <xf numFmtId="0" fontId="6" fillId="14" borderId="65" xfId="0" applyNumberFormat="1" applyFont="1" applyFill="1" applyBorder="1" applyAlignment="1" applyProtection="1">
      <alignment horizontal="center" vertical="center"/>
      <protection locked="0"/>
    </xf>
    <xf numFmtId="0" fontId="6" fillId="14" borderId="52" xfId="0" applyFont="1" applyFill="1" applyBorder="1" applyAlignment="1" applyProtection="1">
      <alignment vertical="center" wrapText="1"/>
      <protection locked="0"/>
    </xf>
    <xf numFmtId="0" fontId="6" fillId="14" borderId="47" xfId="0" applyFont="1" applyFill="1" applyBorder="1" applyAlignment="1" applyProtection="1">
      <alignment vertical="center" wrapText="1"/>
      <protection locked="0"/>
    </xf>
    <xf numFmtId="0" fontId="6" fillId="14" borderId="63" xfId="0" applyFont="1" applyFill="1" applyBorder="1" applyProtection="1">
      <protection locked="0"/>
    </xf>
    <xf numFmtId="0" fontId="6" fillId="14" borderId="58" xfId="0" applyNumberFormat="1" applyFont="1" applyFill="1" applyBorder="1" applyAlignment="1" applyProtection="1">
      <alignment horizontal="center" vertical="center"/>
      <protection locked="0"/>
    </xf>
    <xf numFmtId="0" fontId="6" fillId="14" borderId="51" xfId="0" applyNumberFormat="1" applyFont="1" applyFill="1" applyBorder="1" applyAlignment="1" applyProtection="1">
      <alignment horizontal="center" vertical="center"/>
      <protection locked="0"/>
    </xf>
    <xf numFmtId="0" fontId="10" fillId="13" borderId="29" xfId="0" applyFont="1" applyFill="1" applyBorder="1" applyAlignment="1" applyProtection="1">
      <alignment horizontal="center"/>
      <protection hidden="1"/>
    </xf>
    <xf numFmtId="0" fontId="6" fillId="0" borderId="0" xfId="0" applyFont="1" applyFill="1" applyBorder="1" applyAlignment="1" applyProtection="1">
      <alignment vertical="center"/>
      <protection locked="0"/>
    </xf>
    <xf numFmtId="0" fontId="6" fillId="13" borderId="48" xfId="0" applyNumberFormat="1" applyFont="1" applyFill="1" applyBorder="1" applyAlignment="1" applyProtection="1">
      <alignment horizontal="center" vertical="center"/>
      <protection hidden="1"/>
    </xf>
    <xf numFmtId="0" fontId="6" fillId="13" borderId="36" xfId="0" applyNumberFormat="1" applyFont="1" applyFill="1" applyBorder="1" applyAlignment="1" applyProtection="1">
      <alignment horizontal="center" vertical="center"/>
      <protection hidden="1"/>
    </xf>
    <xf numFmtId="0" fontId="6" fillId="13" borderId="63" xfId="0" applyNumberFormat="1" applyFont="1" applyFill="1" applyBorder="1" applyAlignment="1" applyProtection="1">
      <alignment horizontal="center" vertical="center"/>
      <protection hidden="1"/>
    </xf>
    <xf numFmtId="0" fontId="6" fillId="11" borderId="60" xfId="0" applyNumberFormat="1" applyFont="1" applyFill="1" applyBorder="1" applyAlignment="1" applyProtection="1">
      <alignment horizontal="center" vertical="center"/>
      <protection hidden="1"/>
    </xf>
    <xf numFmtId="0" fontId="6" fillId="11" borderId="37" xfId="0" applyNumberFormat="1" applyFont="1" applyFill="1" applyBorder="1" applyAlignment="1" applyProtection="1">
      <alignment horizontal="center" vertical="center"/>
      <protection hidden="1"/>
    </xf>
    <xf numFmtId="0" fontId="20" fillId="0" borderId="0" xfId="0" applyFont="1" applyFill="1" applyBorder="1" applyAlignment="1" applyProtection="1">
      <alignment vertical="center"/>
      <protection locked="0"/>
    </xf>
    <xf numFmtId="0" fontId="21" fillId="0" borderId="0" xfId="0" applyFont="1" applyFill="1" applyBorder="1" applyAlignment="1" applyProtection="1">
      <alignment horizontal="center" vertical="center"/>
      <protection locked="0"/>
    </xf>
    <xf numFmtId="0" fontId="6" fillId="0" borderId="0" xfId="0" applyFont="1" applyProtection="1">
      <protection locked="0"/>
    </xf>
    <xf numFmtId="0" fontId="6" fillId="2" borderId="0" xfId="0" applyFont="1" applyFill="1" applyProtection="1">
      <protection locked="0"/>
    </xf>
    <xf numFmtId="0" fontId="10" fillId="0" borderId="0" xfId="0" applyNumberFormat="1" applyFont="1" applyAlignment="1" applyProtection="1">
      <protection locked="0"/>
    </xf>
    <xf numFmtId="9" fontId="5" fillId="0" borderId="0" xfId="0" applyNumberFormat="1" applyFont="1" applyBorder="1" applyAlignment="1" applyProtection="1">
      <alignment horizontal="center" vertical="center"/>
      <protection locked="0"/>
    </xf>
    <xf numFmtId="0" fontId="12" fillId="0" borderId="0" xfId="0" applyFont="1" applyFill="1" applyBorder="1" applyAlignment="1" applyProtection="1">
      <alignment horizontal="center" vertical="center" wrapText="1"/>
      <protection locked="0"/>
    </xf>
    <xf numFmtId="10" fontId="10" fillId="0" borderId="0" xfId="0" applyNumberFormat="1" applyFont="1" applyFill="1" applyBorder="1" applyAlignment="1" applyProtection="1">
      <alignment vertical="center"/>
      <protection locked="0"/>
    </xf>
    <xf numFmtId="0" fontId="13" fillId="0" borderId="0" xfId="2" applyFont="1" applyFill="1" applyBorder="1" applyAlignment="1" applyProtection="1">
      <alignment vertical="center" wrapText="1"/>
      <protection locked="0"/>
    </xf>
    <xf numFmtId="0" fontId="13" fillId="0" borderId="0" xfId="2" applyFont="1" applyFill="1" applyBorder="1" applyAlignment="1" applyProtection="1">
      <alignment horizontal="center" vertical="center" wrapText="1"/>
      <protection locked="0"/>
    </xf>
    <xf numFmtId="0" fontId="6" fillId="0" borderId="0" xfId="0" applyFont="1" applyAlignment="1" applyProtection="1">
      <alignment wrapText="1"/>
      <protection locked="0"/>
    </xf>
    <xf numFmtId="0" fontId="6" fillId="0" borderId="0" xfId="0" applyFont="1" applyBorder="1" applyProtection="1">
      <protection locked="0"/>
    </xf>
    <xf numFmtId="0" fontId="6" fillId="0" borderId="0" xfId="0" applyFont="1" applyFill="1" applyBorder="1" applyProtection="1">
      <protection locked="0"/>
    </xf>
    <xf numFmtId="0" fontId="6" fillId="0" borderId="0" xfId="0" applyNumberFormat="1" applyFont="1" applyFill="1" applyBorder="1" applyProtection="1">
      <protection locked="0"/>
    </xf>
    <xf numFmtId="0" fontId="5" fillId="0" borderId="0" xfId="0" applyFont="1" applyFill="1" applyBorder="1" applyAlignment="1" applyProtection="1">
      <protection locked="0"/>
    </xf>
    <xf numFmtId="0" fontId="15" fillId="0" borderId="0" xfId="0" applyFont="1" applyFill="1" applyBorder="1" applyAlignment="1" applyProtection="1">
      <alignment horizontal="center"/>
      <protection locked="0"/>
    </xf>
    <xf numFmtId="0" fontId="6" fillId="0" borderId="0" xfId="0" applyFont="1" applyBorder="1" applyAlignment="1" applyProtection="1">
      <protection locked="0"/>
    </xf>
    <xf numFmtId="0" fontId="6" fillId="10" borderId="0" xfId="0" applyFont="1" applyFill="1" applyAlignment="1" applyProtection="1">
      <alignment vertical="center"/>
      <protection locked="0"/>
    </xf>
    <xf numFmtId="0" fontId="6" fillId="2" borderId="0" xfId="0" applyFont="1" applyFill="1" applyAlignment="1" applyProtection="1">
      <alignment vertical="center"/>
      <protection locked="0"/>
    </xf>
    <xf numFmtId="0" fontId="6" fillId="14" borderId="51" xfId="0" applyFont="1" applyFill="1" applyBorder="1" applyAlignment="1" applyProtection="1">
      <alignment vertical="top" wrapText="1"/>
      <protection locked="0"/>
    </xf>
    <xf numFmtId="0" fontId="6" fillId="0" borderId="0" xfId="0" applyFont="1" applyAlignment="1" applyProtection="1">
      <alignment vertical="center"/>
      <protection locked="0"/>
    </xf>
    <xf numFmtId="0" fontId="6" fillId="10" borderId="0" xfId="0" applyFont="1" applyFill="1" applyProtection="1">
      <protection locked="0"/>
    </xf>
    <xf numFmtId="0" fontId="6" fillId="14" borderId="47" xfId="0" applyNumberFormat="1" applyFont="1" applyFill="1" applyBorder="1" applyAlignment="1" applyProtection="1">
      <alignment horizontal="center" vertical="center"/>
      <protection locked="0"/>
    </xf>
    <xf numFmtId="0" fontId="6" fillId="14" borderId="36" xfId="0" applyFont="1" applyFill="1" applyBorder="1" applyAlignment="1" applyProtection="1">
      <alignment vertical="top" wrapText="1"/>
      <protection locked="0"/>
    </xf>
    <xf numFmtId="9" fontId="6" fillId="0" borderId="0" xfId="0" applyNumberFormat="1" applyFont="1" applyAlignment="1" applyProtection="1">
      <alignment vertical="center"/>
      <protection locked="0"/>
    </xf>
    <xf numFmtId="0" fontId="6" fillId="14" borderId="63" xfId="0" applyFont="1" applyFill="1" applyBorder="1" applyAlignment="1" applyProtection="1">
      <alignment vertical="top" wrapText="1"/>
      <protection locked="0"/>
    </xf>
    <xf numFmtId="0" fontId="6" fillId="0" borderId="0" xfId="0" applyFont="1" applyFill="1" applyProtection="1">
      <protection locked="0"/>
    </xf>
    <xf numFmtId="9" fontId="6" fillId="0" borderId="0" xfId="1" applyFont="1" applyFill="1" applyProtection="1">
      <protection locked="0"/>
    </xf>
    <xf numFmtId="0" fontId="22" fillId="0" borderId="0" xfId="0" applyFont="1" applyFill="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0" fontId="5" fillId="0" borderId="0" xfId="1" applyNumberFormat="1" applyFont="1" applyFill="1" applyProtection="1">
      <protection locked="0"/>
    </xf>
    <xf numFmtId="0" fontId="14" fillId="0" borderId="0" xfId="0" applyFont="1" applyFill="1" applyAlignment="1" applyProtection="1">
      <alignment horizontal="center"/>
      <protection locked="0"/>
    </xf>
    <xf numFmtId="0" fontId="6" fillId="2" borderId="0" xfId="0" applyFont="1" applyFill="1" applyBorder="1" applyAlignment="1" applyProtection="1">
      <alignment vertical="center"/>
      <protection locked="0"/>
    </xf>
    <xf numFmtId="0" fontId="6" fillId="10" borderId="15" xfId="0" applyFont="1" applyFill="1" applyBorder="1" applyAlignment="1" applyProtection="1">
      <alignment vertical="center"/>
      <protection locked="0"/>
    </xf>
    <xf numFmtId="0" fontId="6" fillId="10" borderId="0" xfId="0" applyFont="1" applyFill="1" applyBorder="1" applyAlignment="1" applyProtection="1">
      <alignment vertical="center"/>
      <protection locked="0"/>
    </xf>
    <xf numFmtId="0" fontId="6" fillId="14" borderId="65" xfId="0" applyFont="1" applyFill="1" applyBorder="1" applyAlignment="1" applyProtection="1">
      <alignment vertical="top" wrapText="1"/>
      <protection locked="0"/>
    </xf>
    <xf numFmtId="9" fontId="6" fillId="0" borderId="0" xfId="1" applyFont="1" applyFill="1" applyBorder="1" applyAlignment="1" applyProtection="1">
      <alignment horizontal="center" vertical="center"/>
      <protection locked="0"/>
    </xf>
    <xf numFmtId="0" fontId="17" fillId="13" borderId="40" xfId="0" applyFont="1" applyFill="1" applyBorder="1" applyAlignment="1" applyProtection="1">
      <alignment horizontal="center"/>
      <protection locked="0"/>
    </xf>
    <xf numFmtId="0" fontId="6" fillId="0" borderId="0" xfId="0" applyFont="1" applyFill="1" applyAlignment="1" applyProtection="1">
      <alignment horizontal="center"/>
      <protection locked="0"/>
    </xf>
    <xf numFmtId="0" fontId="6" fillId="0" borderId="0" xfId="0" applyNumberFormat="1" applyFont="1" applyFill="1" applyProtection="1">
      <protection locked="0"/>
    </xf>
    <xf numFmtId="0" fontId="5"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protection locked="0"/>
    </xf>
    <xf numFmtId="0" fontId="6" fillId="0" borderId="0" xfId="0" applyFont="1" applyFill="1" applyBorder="1" applyAlignment="1" applyProtection="1">
      <alignment horizontal="center"/>
      <protection locked="0"/>
    </xf>
    <xf numFmtId="0" fontId="5" fillId="0" borderId="0" xfId="0" applyFont="1" applyFill="1" applyBorder="1" applyAlignment="1" applyProtection="1">
      <alignment horizontal="center"/>
      <protection locked="0"/>
    </xf>
    <xf numFmtId="0" fontId="6" fillId="0" borderId="0" xfId="0" applyFont="1" applyFill="1" applyAlignment="1" applyProtection="1">
      <protection locked="0"/>
    </xf>
    <xf numFmtId="0" fontId="6" fillId="0" borderId="0" xfId="0" applyFont="1" applyAlignment="1" applyProtection="1">
      <alignment vertical="center" wrapText="1"/>
      <protection locked="0"/>
    </xf>
    <xf numFmtId="0" fontId="21" fillId="0" borderId="0" xfId="0" applyFont="1" applyFill="1" applyBorder="1" applyAlignment="1" applyProtection="1">
      <alignment horizontal="center" vertical="center"/>
      <protection hidden="1"/>
    </xf>
    <xf numFmtId="0" fontId="5" fillId="0" borderId="0" xfId="0" applyFont="1" applyBorder="1" applyProtection="1">
      <protection hidden="1"/>
    </xf>
    <xf numFmtId="0" fontId="6" fillId="0" borderId="0" xfId="0" applyFont="1" applyBorder="1" applyProtection="1">
      <protection hidden="1"/>
    </xf>
    <xf numFmtId="0" fontId="6" fillId="0" borderId="0" xfId="0" applyFont="1" applyFill="1" applyBorder="1" applyAlignment="1" applyProtection="1">
      <alignment horizontal="center"/>
      <protection hidden="1"/>
    </xf>
    <xf numFmtId="0" fontId="5" fillId="0" borderId="0" xfId="0" applyFont="1" applyFill="1" applyAlignment="1" applyProtection="1">
      <alignment horizontal="center"/>
      <protection hidden="1"/>
    </xf>
    <xf numFmtId="0" fontId="10" fillId="13" borderId="21" xfId="0" applyFont="1" applyFill="1" applyBorder="1" applyAlignment="1" applyProtection="1">
      <alignment horizontal="center"/>
      <protection hidden="1"/>
    </xf>
    <xf numFmtId="0" fontId="10" fillId="13" borderId="21" xfId="0" applyFont="1" applyFill="1" applyBorder="1" applyAlignment="1" applyProtection="1">
      <alignment horizontal="center" wrapText="1"/>
      <protection hidden="1"/>
    </xf>
    <xf numFmtId="0" fontId="10" fillId="0" borderId="0" xfId="0" applyNumberFormat="1" applyFont="1" applyAlignment="1" applyProtection="1">
      <protection hidden="1"/>
    </xf>
    <xf numFmtId="0" fontId="6" fillId="0" borderId="0" xfId="0" applyFont="1" applyFill="1" applyBorder="1" applyProtection="1">
      <protection hidden="1"/>
    </xf>
    <xf numFmtId="0" fontId="6" fillId="0" borderId="0" xfId="0" applyFont="1" applyBorder="1" applyAlignment="1" applyProtection="1">
      <protection hidden="1"/>
    </xf>
    <xf numFmtId="0" fontId="12" fillId="3" borderId="70" xfId="0" applyNumberFormat="1" applyFont="1" applyFill="1" applyBorder="1" applyAlignment="1" applyProtection="1">
      <alignment horizontal="center" vertical="center" wrapText="1"/>
      <protection hidden="1"/>
    </xf>
    <xf numFmtId="0" fontId="10" fillId="13" borderId="46" xfId="0" applyFont="1" applyFill="1" applyBorder="1" applyAlignment="1" applyProtection="1">
      <alignment horizontal="center" vertical="center"/>
      <protection hidden="1"/>
    </xf>
    <xf numFmtId="0" fontId="10" fillId="13" borderId="20" xfId="0" applyFont="1" applyFill="1" applyBorder="1" applyAlignment="1" applyProtection="1">
      <alignment horizontal="center" vertical="center"/>
      <protection hidden="1"/>
    </xf>
    <xf numFmtId="0" fontId="10" fillId="13" borderId="39" xfId="0" applyNumberFormat="1" applyFont="1" applyFill="1" applyBorder="1" applyAlignment="1" applyProtection="1">
      <alignment horizontal="center" vertical="center"/>
      <protection hidden="1"/>
    </xf>
    <xf numFmtId="10" fontId="10" fillId="13" borderId="59" xfId="1" applyNumberFormat="1" applyFont="1" applyFill="1" applyBorder="1" applyAlignment="1" applyProtection="1">
      <alignment horizontal="center" vertical="center"/>
      <protection hidden="1"/>
    </xf>
    <xf numFmtId="0" fontId="10" fillId="13" borderId="45" xfId="0" applyNumberFormat="1" applyFont="1" applyFill="1" applyBorder="1" applyAlignment="1" applyProtection="1">
      <alignment horizontal="center" vertical="center"/>
      <protection hidden="1"/>
    </xf>
    <xf numFmtId="10" fontId="10" fillId="13" borderId="16" xfId="1" applyNumberFormat="1" applyFont="1" applyFill="1" applyBorder="1" applyAlignment="1" applyProtection="1">
      <alignment horizontal="center" vertical="center"/>
      <protection hidden="1"/>
    </xf>
    <xf numFmtId="0" fontId="10" fillId="13" borderId="65" xfId="0" applyNumberFormat="1" applyFont="1" applyFill="1" applyBorder="1" applyAlignment="1" applyProtection="1">
      <alignment horizontal="center" vertical="center"/>
      <protection hidden="1"/>
    </xf>
    <xf numFmtId="10" fontId="10" fillId="13" borderId="73" xfId="1" applyNumberFormat="1" applyFont="1" applyFill="1" applyBorder="1" applyAlignment="1" applyProtection="1">
      <alignment horizontal="center" vertical="center"/>
      <protection hidden="1"/>
    </xf>
    <xf numFmtId="9" fontId="5" fillId="0" borderId="0" xfId="1" applyFont="1" applyFill="1" applyProtection="1">
      <protection hidden="1"/>
    </xf>
    <xf numFmtId="9" fontId="10" fillId="0" borderId="0" xfId="1" applyFont="1" applyFill="1" applyProtection="1">
      <protection hidden="1"/>
    </xf>
    <xf numFmtId="9" fontId="6" fillId="0" borderId="0" xfId="1" applyFont="1" applyFill="1" applyProtection="1">
      <protection hidden="1"/>
    </xf>
    <xf numFmtId="0" fontId="10" fillId="13" borderId="62" xfId="0" applyFont="1" applyFill="1" applyBorder="1" applyAlignment="1" applyProtection="1">
      <alignment horizontal="center" vertical="center" wrapText="1"/>
      <protection hidden="1"/>
    </xf>
    <xf numFmtId="9" fontId="10" fillId="13" borderId="76" xfId="0" applyNumberFormat="1" applyFont="1" applyFill="1" applyBorder="1" applyAlignment="1" applyProtection="1">
      <alignment horizontal="center"/>
      <protection hidden="1"/>
    </xf>
    <xf numFmtId="0" fontId="5" fillId="0" borderId="0" xfId="1" applyNumberFormat="1" applyFont="1" applyFill="1" applyProtection="1">
      <protection hidden="1"/>
    </xf>
    <xf numFmtId="9" fontId="6" fillId="0" borderId="0" xfId="1" applyFont="1" applyFill="1" applyBorder="1" applyAlignment="1" applyProtection="1">
      <protection hidden="1"/>
    </xf>
    <xf numFmtId="0" fontId="6" fillId="0" borderId="0" xfId="1" applyNumberFormat="1" applyFont="1" applyFill="1" applyBorder="1" applyAlignment="1" applyProtection="1">
      <protection hidden="1"/>
    </xf>
    <xf numFmtId="0" fontId="14" fillId="0" borderId="0" xfId="0" applyFont="1" applyFill="1" applyAlignment="1" applyProtection="1">
      <alignment horizontal="center"/>
      <protection hidden="1"/>
    </xf>
    <xf numFmtId="0" fontId="10" fillId="13" borderId="36" xfId="0" applyNumberFormat="1" applyFont="1" applyFill="1" applyBorder="1" applyAlignment="1" applyProtection="1">
      <alignment horizontal="center" vertical="center"/>
      <protection hidden="1"/>
    </xf>
    <xf numFmtId="0" fontId="10" fillId="13" borderId="51" xfId="0" applyNumberFormat="1" applyFont="1" applyFill="1" applyBorder="1" applyAlignment="1" applyProtection="1">
      <alignment horizontal="center" vertical="center"/>
      <protection hidden="1"/>
    </xf>
    <xf numFmtId="10" fontId="10" fillId="13" borderId="38" xfId="1" applyNumberFormat="1" applyFont="1" applyFill="1" applyBorder="1" applyAlignment="1" applyProtection="1">
      <alignment horizontal="center" vertical="center"/>
      <protection hidden="1"/>
    </xf>
    <xf numFmtId="9" fontId="6" fillId="0" borderId="0" xfId="1" applyFont="1" applyFill="1" applyBorder="1" applyAlignment="1" applyProtection="1">
      <alignment horizontal="center" vertical="center"/>
      <protection hidden="1"/>
    </xf>
    <xf numFmtId="0" fontId="12" fillId="2" borderId="0" xfId="0" applyFont="1" applyFill="1" applyBorder="1" applyAlignment="1" applyProtection="1">
      <alignment horizontal="center" vertical="center" wrapText="1"/>
      <protection hidden="1"/>
    </xf>
    <xf numFmtId="9" fontId="12" fillId="2" borderId="0" xfId="0" applyNumberFormat="1" applyFont="1" applyFill="1" applyBorder="1" applyAlignment="1" applyProtection="1">
      <alignment horizontal="center"/>
      <protection hidden="1"/>
    </xf>
    <xf numFmtId="0" fontId="10" fillId="13" borderId="55" xfId="0" applyNumberFormat="1" applyFont="1" applyFill="1" applyBorder="1" applyAlignment="1" applyProtection="1">
      <alignment horizontal="center" vertical="center"/>
      <protection hidden="1"/>
    </xf>
    <xf numFmtId="10" fontId="10" fillId="13" borderId="14" xfId="1" applyNumberFormat="1" applyFont="1" applyFill="1" applyBorder="1" applyAlignment="1" applyProtection="1">
      <alignment horizontal="center" vertical="center"/>
      <protection hidden="1"/>
    </xf>
    <xf numFmtId="0" fontId="10" fillId="13" borderId="47" xfId="0" applyNumberFormat="1" applyFont="1" applyFill="1" applyBorder="1" applyAlignment="1" applyProtection="1">
      <alignment horizontal="center" vertical="center"/>
      <protection hidden="1"/>
    </xf>
    <xf numFmtId="10" fontId="10" fillId="13" borderId="61" xfId="1" applyNumberFormat="1" applyFont="1" applyFill="1" applyBorder="1" applyAlignment="1" applyProtection="1">
      <alignment horizontal="center" vertical="center"/>
      <protection hidden="1"/>
    </xf>
    <xf numFmtId="0" fontId="10" fillId="13" borderId="63" xfId="0" applyNumberFormat="1" applyFont="1" applyFill="1" applyBorder="1" applyAlignment="1" applyProtection="1">
      <alignment horizontal="center" vertical="center"/>
      <protection hidden="1"/>
    </xf>
    <xf numFmtId="10" fontId="10" fillId="13" borderId="19" xfId="1" applyNumberFormat="1" applyFont="1" applyFill="1" applyBorder="1" applyAlignment="1" applyProtection="1">
      <alignment horizontal="center" vertical="center"/>
      <protection hidden="1"/>
    </xf>
    <xf numFmtId="9" fontId="10" fillId="13" borderId="19" xfId="0" applyNumberFormat="1" applyFont="1" applyFill="1" applyBorder="1" applyAlignment="1" applyProtection="1">
      <alignment horizontal="center"/>
      <protection hidden="1"/>
    </xf>
    <xf numFmtId="0" fontId="6" fillId="0" borderId="0" xfId="0" applyFont="1" applyFill="1" applyAlignment="1" applyProtection="1">
      <alignment horizontal="center"/>
      <protection hidden="1"/>
    </xf>
    <xf numFmtId="0" fontId="10" fillId="13" borderId="52" xfId="0" applyNumberFormat="1" applyFont="1" applyFill="1" applyBorder="1" applyAlignment="1" applyProtection="1">
      <alignment horizontal="center" vertical="center"/>
      <protection hidden="1"/>
    </xf>
    <xf numFmtId="10" fontId="10" fillId="13" borderId="67" xfId="1" applyNumberFormat="1" applyFont="1" applyFill="1" applyBorder="1" applyAlignment="1" applyProtection="1">
      <alignment horizontal="center" vertical="center"/>
      <protection hidden="1"/>
    </xf>
    <xf numFmtId="0" fontId="6" fillId="0" borderId="0" xfId="0" applyFont="1" applyFill="1" applyBorder="1" applyAlignment="1" applyProtection="1">
      <protection hidden="1"/>
    </xf>
    <xf numFmtId="0" fontId="5" fillId="0" borderId="0" xfId="0" applyFont="1" applyFill="1" applyBorder="1" applyAlignment="1" applyProtection="1">
      <alignment horizontal="center"/>
      <protection hidden="1"/>
    </xf>
    <xf numFmtId="0" fontId="6" fillId="0" borderId="0" xfId="0" applyFont="1" applyAlignment="1" applyProtection="1">
      <alignment wrapText="1"/>
      <protection hidden="1"/>
    </xf>
    <xf numFmtId="0" fontId="10" fillId="13" borderId="1" xfId="0" applyFont="1" applyFill="1" applyBorder="1" applyAlignment="1" applyProtection="1">
      <alignment horizontal="center" vertical="center" wrapText="1"/>
      <protection hidden="1"/>
    </xf>
    <xf numFmtId="0" fontId="5" fillId="0" borderId="36" xfId="0" applyFont="1" applyBorder="1" applyAlignment="1" applyProtection="1">
      <alignment vertical="center"/>
      <protection hidden="1"/>
    </xf>
    <xf numFmtId="10" fontId="10" fillId="13" borderId="1" xfId="0" applyNumberFormat="1" applyFont="1" applyFill="1" applyBorder="1" applyAlignment="1" applyProtection="1">
      <alignment horizontal="center" vertical="center"/>
      <protection hidden="1"/>
    </xf>
    <xf numFmtId="10" fontId="10" fillId="13" borderId="1" xfId="1" applyNumberFormat="1" applyFont="1" applyFill="1" applyBorder="1" applyAlignment="1" applyProtection="1">
      <alignment vertical="center"/>
      <protection hidden="1"/>
    </xf>
    <xf numFmtId="0" fontId="6" fillId="2" borderId="0" xfId="0" applyFont="1" applyFill="1" applyProtection="1">
      <protection hidden="1"/>
    </xf>
    <xf numFmtId="0" fontId="6" fillId="15" borderId="3" xfId="0" applyFont="1" applyFill="1" applyBorder="1" applyAlignment="1" applyProtection="1">
      <alignment vertical="center"/>
      <protection hidden="1"/>
    </xf>
    <xf numFmtId="0" fontId="5" fillId="13" borderId="32" xfId="0" applyFont="1" applyFill="1" applyBorder="1" applyAlignment="1" applyProtection="1">
      <alignment horizontal="center"/>
      <protection hidden="1"/>
    </xf>
    <xf numFmtId="0" fontId="5" fillId="15" borderId="35" xfId="0" applyFont="1" applyFill="1" applyBorder="1" applyAlignment="1" applyProtection="1">
      <alignment horizontal="center" vertical="center" wrapText="1"/>
      <protection hidden="1"/>
    </xf>
    <xf numFmtId="10" fontId="10" fillId="13" borderId="24" xfId="0" applyNumberFormat="1" applyFont="1" applyFill="1" applyBorder="1" applyAlignment="1" applyProtection="1">
      <alignment horizontal="center" vertical="center"/>
      <protection hidden="1"/>
    </xf>
    <xf numFmtId="0" fontId="13" fillId="13" borderId="24" xfId="2" applyFont="1" applyFill="1" applyBorder="1" applyAlignment="1" applyProtection="1">
      <alignment horizontal="center" vertical="center"/>
      <protection hidden="1"/>
    </xf>
    <xf numFmtId="0" fontId="6" fillId="0" borderId="0" xfId="0" applyFont="1" applyAlignment="1" applyProtection="1">
      <alignment vertical="center"/>
      <protection hidden="1"/>
    </xf>
    <xf numFmtId="0" fontId="6" fillId="15" borderId="22" xfId="0" applyNumberFormat="1" applyFont="1" applyFill="1" applyBorder="1" applyAlignment="1" applyProtection="1">
      <alignment vertical="center"/>
      <protection hidden="1"/>
    </xf>
    <xf numFmtId="0" fontId="6" fillId="15" borderId="22" xfId="0" applyNumberFormat="1" applyFont="1" applyFill="1" applyBorder="1" applyProtection="1">
      <protection hidden="1"/>
    </xf>
    <xf numFmtId="10" fontId="5" fillId="15" borderId="31" xfId="0" applyNumberFormat="1" applyFont="1" applyFill="1" applyBorder="1" applyProtection="1">
      <protection hidden="1"/>
    </xf>
    <xf numFmtId="0" fontId="6" fillId="0" borderId="0" xfId="0" applyNumberFormat="1" applyFont="1" applyBorder="1" applyProtection="1">
      <protection hidden="1"/>
    </xf>
    <xf numFmtId="10" fontId="5" fillId="0" borderId="0" xfId="0" applyNumberFormat="1" applyFont="1" applyBorder="1" applyProtection="1">
      <protection hidden="1"/>
    </xf>
    <xf numFmtId="0" fontId="5" fillId="0" borderId="0" xfId="0" applyFont="1" applyBorder="1" applyAlignment="1" applyProtection="1">
      <alignment wrapText="1"/>
      <protection hidden="1"/>
    </xf>
    <xf numFmtId="0" fontId="16" fillId="2" borderId="0" xfId="0" applyNumberFormat="1" applyFont="1" applyFill="1" applyBorder="1" applyProtection="1">
      <protection hidden="1"/>
    </xf>
    <xf numFmtId="0" fontId="10" fillId="13" borderId="28" xfId="0" applyFont="1" applyFill="1" applyBorder="1" applyAlignment="1" applyProtection="1">
      <protection hidden="1"/>
    </xf>
    <xf numFmtId="0" fontId="10" fillId="13" borderId="29" xfId="0" applyFont="1" applyFill="1" applyBorder="1" applyAlignment="1" applyProtection="1">
      <protection hidden="1"/>
    </xf>
    <xf numFmtId="0" fontId="6" fillId="0" borderId="0" xfId="0" applyFont="1" applyBorder="1" applyAlignment="1" applyProtection="1">
      <alignment horizontal="center"/>
      <protection locked="0"/>
    </xf>
    <xf numFmtId="9" fontId="17" fillId="0" borderId="0" xfId="1" applyFont="1" applyFill="1" applyBorder="1" applyAlignment="1" applyProtection="1">
      <alignment horizontal="center"/>
      <protection locked="0"/>
    </xf>
    <xf numFmtId="9" fontId="6" fillId="0" borderId="0" xfId="0" applyNumberFormat="1" applyFont="1" applyFill="1" applyProtection="1">
      <protection hidden="1"/>
    </xf>
    <xf numFmtId="0" fontId="6" fillId="10" borderId="0" xfId="0" applyFont="1" applyFill="1" applyProtection="1">
      <protection hidden="1"/>
    </xf>
    <xf numFmtId="0" fontId="22" fillId="0" borderId="0" xfId="0" applyFont="1" applyFill="1" applyBorder="1" applyAlignment="1" applyProtection="1">
      <alignment horizontal="center" vertical="center" wrapText="1"/>
      <protection hidden="1"/>
    </xf>
    <xf numFmtId="0" fontId="5" fillId="12" borderId="36" xfId="0" applyFont="1" applyFill="1" applyBorder="1" applyAlignment="1" applyProtection="1">
      <alignment horizontal="center" vertical="center" wrapText="1"/>
      <protection hidden="1"/>
    </xf>
    <xf numFmtId="0" fontId="22" fillId="0" borderId="64" xfId="0" applyFont="1" applyFill="1" applyBorder="1" applyAlignment="1" applyProtection="1">
      <alignment horizontal="center" vertical="center" wrapText="1"/>
      <protection hidden="1"/>
    </xf>
    <xf numFmtId="9" fontId="5" fillId="0" borderId="64" xfId="0" applyNumberFormat="1" applyFont="1" applyFill="1" applyBorder="1" applyAlignment="1" applyProtection="1">
      <alignment horizontal="center" vertical="center" wrapText="1"/>
      <protection hidden="1"/>
    </xf>
    <xf numFmtId="0" fontId="5" fillId="12" borderId="42" xfId="0" applyFont="1" applyFill="1" applyBorder="1" applyAlignment="1" applyProtection="1">
      <alignment horizontal="center" vertical="center" wrapText="1"/>
      <protection hidden="1"/>
    </xf>
    <xf numFmtId="14" fontId="6" fillId="0" borderId="0" xfId="0" applyNumberFormat="1" applyFont="1" applyBorder="1" applyProtection="1">
      <protection locked="0"/>
    </xf>
    <xf numFmtId="0" fontId="6" fillId="13" borderId="41" xfId="0" applyNumberFormat="1" applyFont="1" applyFill="1" applyBorder="1" applyAlignment="1" applyProtection="1">
      <alignment horizontal="center" vertical="center"/>
      <protection hidden="1"/>
    </xf>
    <xf numFmtId="0" fontId="25" fillId="13" borderId="34" xfId="0" applyFont="1" applyFill="1" applyBorder="1" applyAlignment="1" applyProtection="1">
      <alignment horizontal="center" vertical="center" wrapText="1"/>
      <protection hidden="1"/>
    </xf>
    <xf numFmtId="10" fontId="24" fillId="12" borderId="51" xfId="0" applyNumberFormat="1" applyFont="1" applyFill="1" applyBorder="1" applyAlignment="1" applyProtection="1">
      <alignment horizontal="center"/>
      <protection hidden="1"/>
    </xf>
    <xf numFmtId="0" fontId="6" fillId="13" borderId="49" xfId="0" applyNumberFormat="1" applyFont="1" applyFill="1" applyBorder="1" applyAlignment="1" applyProtection="1">
      <alignment horizontal="center" vertical="center"/>
      <protection hidden="1"/>
    </xf>
    <xf numFmtId="0" fontId="10" fillId="13" borderId="34" xfId="0" applyFont="1" applyFill="1" applyBorder="1" applyAlignment="1" applyProtection="1">
      <alignment horizontal="center" vertical="center" wrapText="1"/>
      <protection hidden="1"/>
    </xf>
    <xf numFmtId="0" fontId="10" fillId="13" borderId="69" xfId="0" applyFont="1" applyFill="1" applyBorder="1" applyAlignment="1" applyProtection="1">
      <alignment horizontal="center" vertical="center"/>
      <protection hidden="1"/>
    </xf>
    <xf numFmtId="10" fontId="10" fillId="13" borderId="36" xfId="0" applyNumberFormat="1" applyFont="1" applyFill="1" applyBorder="1" applyAlignment="1" applyProtection="1">
      <alignment wrapText="1"/>
      <protection hidden="1"/>
    </xf>
    <xf numFmtId="10" fontId="19" fillId="14" borderId="36" xfId="1" applyNumberFormat="1" applyFont="1" applyFill="1" applyBorder="1" applyAlignment="1" applyProtection="1">
      <alignment vertical="center"/>
      <protection locked="0"/>
    </xf>
    <xf numFmtId="10" fontId="19" fillId="14" borderId="47" xfId="1" applyNumberFormat="1" applyFont="1" applyFill="1" applyBorder="1" applyAlignment="1" applyProtection="1">
      <alignment vertical="center"/>
      <protection locked="0"/>
    </xf>
    <xf numFmtId="10" fontId="19" fillId="14" borderId="51" xfId="1" applyNumberFormat="1" applyFont="1" applyFill="1" applyBorder="1" applyAlignment="1" applyProtection="1">
      <alignment vertical="center"/>
      <protection locked="0"/>
    </xf>
    <xf numFmtId="10" fontId="10" fillId="13" borderId="36" xfId="1" applyNumberFormat="1" applyFont="1" applyFill="1" applyBorder="1" applyAlignment="1" applyProtection="1">
      <alignment vertical="center"/>
      <protection hidden="1"/>
    </xf>
    <xf numFmtId="10" fontId="10" fillId="13" borderId="51" xfId="1" applyNumberFormat="1" applyFont="1" applyFill="1" applyBorder="1" applyAlignment="1" applyProtection="1">
      <alignment vertical="center"/>
      <protection hidden="1"/>
    </xf>
    <xf numFmtId="10" fontId="10" fillId="13" borderId="48" xfId="1" applyNumberFormat="1" applyFont="1" applyFill="1" applyBorder="1" applyAlignment="1" applyProtection="1">
      <alignment vertical="center"/>
      <protection hidden="1"/>
    </xf>
    <xf numFmtId="10" fontId="10" fillId="13" borderId="51" xfId="0" applyNumberFormat="1" applyFont="1" applyFill="1" applyBorder="1" applyAlignment="1" applyProtection="1">
      <alignment wrapText="1"/>
      <protection hidden="1"/>
    </xf>
    <xf numFmtId="0" fontId="5" fillId="14" borderId="13" xfId="0" applyFont="1" applyFill="1" applyBorder="1" applyAlignment="1" applyProtection="1">
      <alignment vertical="center" wrapText="1"/>
      <protection locked="0"/>
    </xf>
    <xf numFmtId="0" fontId="5" fillId="14" borderId="14" xfId="0" applyFont="1" applyFill="1" applyBorder="1" applyAlignment="1" applyProtection="1">
      <alignment vertical="center" wrapText="1"/>
      <protection locked="0"/>
    </xf>
    <xf numFmtId="0" fontId="27" fillId="0" borderId="0" xfId="0" applyFont="1" applyBorder="1" applyAlignment="1">
      <alignment horizontal="left" vertical="center" wrapText="1"/>
    </xf>
    <xf numFmtId="0" fontId="28" fillId="0" borderId="0" xfId="0" applyFont="1"/>
    <xf numFmtId="0" fontId="29" fillId="0" borderId="0" xfId="0" applyFont="1" applyBorder="1" applyAlignment="1">
      <alignment horizontal="center" vertical="center" wrapText="1"/>
    </xf>
    <xf numFmtId="0" fontId="28" fillId="0" borderId="0" xfId="0" applyFont="1" applyAlignment="1">
      <alignment wrapText="1"/>
    </xf>
    <xf numFmtId="0" fontId="28" fillId="0" borderId="0" xfId="0" applyFont="1" applyBorder="1"/>
    <xf numFmtId="0" fontId="32" fillId="13" borderId="9" xfId="0" applyFont="1" applyFill="1" applyBorder="1"/>
    <xf numFmtId="0" fontId="27" fillId="0" borderId="0" xfId="0" applyFont="1" applyBorder="1"/>
    <xf numFmtId="0" fontId="28" fillId="2" borderId="0" xfId="0" applyFont="1" applyFill="1"/>
    <xf numFmtId="0" fontId="27" fillId="0" borderId="0" xfId="0" applyFont="1" applyBorder="1" applyAlignment="1">
      <alignment vertical="center" wrapText="1"/>
    </xf>
    <xf numFmtId="0" fontId="27" fillId="0" borderId="0" xfId="0" applyFont="1" applyBorder="1" applyAlignment="1">
      <alignment wrapText="1"/>
    </xf>
    <xf numFmtId="0" fontId="32" fillId="13" borderId="0" xfId="0" applyFont="1" applyFill="1"/>
    <xf numFmtId="0" fontId="33" fillId="13" borderId="0" xfId="0" applyFont="1" applyFill="1" applyAlignment="1">
      <alignment wrapText="1"/>
    </xf>
    <xf numFmtId="0" fontId="27" fillId="2" borderId="10" xfId="0" applyFont="1" applyFill="1" applyBorder="1"/>
    <xf numFmtId="0" fontId="28" fillId="2" borderId="11" xfId="0" applyFont="1" applyFill="1" applyBorder="1"/>
    <xf numFmtId="0" fontId="30" fillId="3" borderId="9" xfId="0" applyFont="1" applyFill="1" applyBorder="1"/>
    <xf numFmtId="0" fontId="30" fillId="13" borderId="9" xfId="0" applyFont="1" applyFill="1" applyBorder="1"/>
    <xf numFmtId="10" fontId="10" fillId="13" borderId="59" xfId="1" applyNumberFormat="1" applyFont="1" applyFill="1" applyBorder="1" applyAlignment="1" applyProtection="1">
      <alignment vertical="center"/>
      <protection hidden="1"/>
    </xf>
    <xf numFmtId="10" fontId="10" fillId="13" borderId="16" xfId="1" applyNumberFormat="1" applyFont="1" applyFill="1" applyBorder="1" applyAlignment="1" applyProtection="1">
      <alignment vertical="center"/>
      <protection hidden="1"/>
    </xf>
    <xf numFmtId="0" fontId="10" fillId="13" borderId="64" xfId="0" applyFont="1" applyFill="1" applyBorder="1" applyAlignment="1" applyProtection="1">
      <alignment horizontal="center" vertical="center" wrapText="1"/>
      <protection hidden="1"/>
    </xf>
    <xf numFmtId="10" fontId="10" fillId="13" borderId="63" xfId="1" applyNumberFormat="1" applyFont="1" applyFill="1" applyBorder="1" applyAlignment="1" applyProtection="1">
      <alignment vertical="center"/>
      <protection hidden="1"/>
    </xf>
    <xf numFmtId="10" fontId="19" fillId="14" borderId="65" xfId="1" applyNumberFormat="1" applyFont="1" applyFill="1" applyBorder="1" applyAlignment="1" applyProtection="1">
      <alignment vertical="center"/>
      <protection locked="0"/>
    </xf>
    <xf numFmtId="10" fontId="10" fillId="13" borderId="19" xfId="1" applyNumberFormat="1" applyFont="1" applyFill="1" applyBorder="1" applyAlignment="1" applyProtection="1">
      <alignment vertical="center"/>
      <protection hidden="1"/>
    </xf>
    <xf numFmtId="10" fontId="19" fillId="14" borderId="48" xfId="1" applyNumberFormat="1" applyFont="1" applyFill="1" applyBorder="1" applyAlignment="1" applyProtection="1">
      <alignment vertical="center"/>
      <protection locked="0"/>
    </xf>
    <xf numFmtId="10" fontId="10" fillId="13" borderId="68" xfId="1" applyNumberFormat="1" applyFont="1" applyFill="1" applyBorder="1" applyAlignment="1" applyProtection="1">
      <alignment vertical="center"/>
      <protection hidden="1"/>
    </xf>
    <xf numFmtId="0" fontId="25" fillId="13" borderId="70" xfId="0" applyFont="1" applyFill="1" applyBorder="1" applyAlignment="1" applyProtection="1">
      <alignment horizontal="center" vertical="center" wrapText="1"/>
      <protection hidden="1"/>
    </xf>
    <xf numFmtId="0" fontId="12" fillId="3" borderId="86" xfId="0" applyFont="1" applyFill="1" applyBorder="1" applyAlignment="1" applyProtection="1">
      <alignment horizontal="center" vertical="center" wrapText="1"/>
      <protection hidden="1"/>
    </xf>
    <xf numFmtId="9" fontId="17" fillId="13" borderId="40" xfId="1" applyFont="1" applyFill="1" applyBorder="1" applyAlignment="1" applyProtection="1">
      <alignment horizontal="center"/>
      <protection hidden="1"/>
    </xf>
    <xf numFmtId="14" fontId="6" fillId="14" borderId="48" xfId="0" applyNumberFormat="1" applyFont="1" applyFill="1" applyBorder="1" applyAlignment="1" applyProtection="1">
      <alignment horizontal="center" vertical="center"/>
      <protection locked="0"/>
    </xf>
    <xf numFmtId="0" fontId="6" fillId="0" borderId="44" xfId="0" applyFont="1" applyBorder="1" applyProtection="1">
      <protection locked="0"/>
    </xf>
    <xf numFmtId="9" fontId="16" fillId="13" borderId="51" xfId="1" applyFont="1" applyFill="1" applyBorder="1" applyAlignment="1" applyProtection="1">
      <alignment horizontal="center"/>
      <protection hidden="1"/>
    </xf>
    <xf numFmtId="0" fontId="26" fillId="3" borderId="34" xfId="0" applyFont="1" applyFill="1" applyBorder="1" applyAlignment="1" applyProtection="1">
      <alignment horizontal="center" vertical="center" wrapText="1"/>
      <protection hidden="1"/>
    </xf>
    <xf numFmtId="0" fontId="12" fillId="3" borderId="34" xfId="0" applyNumberFormat="1" applyFont="1" applyFill="1" applyBorder="1" applyAlignment="1" applyProtection="1">
      <alignment horizontal="center" vertical="center" wrapText="1"/>
      <protection hidden="1"/>
    </xf>
    <xf numFmtId="0" fontId="12" fillId="3" borderId="34" xfId="0" applyFont="1" applyFill="1" applyBorder="1" applyAlignment="1" applyProtection="1">
      <alignment horizontal="center" vertical="center" wrapText="1"/>
      <protection hidden="1"/>
    </xf>
    <xf numFmtId="0" fontId="12" fillId="3" borderId="71" xfId="0" applyFont="1" applyFill="1" applyBorder="1" applyAlignment="1" applyProtection="1">
      <alignment horizontal="center" vertical="center" wrapText="1"/>
      <protection hidden="1"/>
    </xf>
    <xf numFmtId="0" fontId="10" fillId="13" borderId="72" xfId="0" applyFont="1" applyFill="1" applyBorder="1" applyAlignment="1" applyProtection="1">
      <alignment horizontal="center" vertical="center"/>
      <protection hidden="1"/>
    </xf>
    <xf numFmtId="9" fontId="25" fillId="2" borderId="0" xfId="0" applyNumberFormat="1" applyFont="1" applyFill="1" applyBorder="1" applyAlignment="1" applyProtection="1">
      <alignment horizontal="center" vertical="center" wrapText="1"/>
      <protection hidden="1"/>
    </xf>
    <xf numFmtId="0" fontId="6" fillId="0" borderId="0" xfId="0" applyFont="1" applyBorder="1" applyAlignment="1" applyProtection="1">
      <alignment horizontal="center"/>
      <protection hidden="1"/>
    </xf>
    <xf numFmtId="0" fontId="12" fillId="3" borderId="82" xfId="0" applyFont="1" applyFill="1" applyBorder="1" applyAlignment="1" applyProtection="1">
      <alignment horizontal="center" vertical="center" wrapText="1"/>
      <protection hidden="1"/>
    </xf>
    <xf numFmtId="0" fontId="16" fillId="2" borderId="0" xfId="1" applyNumberFormat="1" applyFont="1" applyFill="1" applyBorder="1" applyAlignment="1" applyProtection="1">
      <alignment horizontal="center"/>
      <protection hidden="1"/>
    </xf>
    <xf numFmtId="0" fontId="17" fillId="13" borderId="40" xfId="0" applyFont="1" applyFill="1" applyBorder="1" applyAlignment="1" applyProtection="1">
      <alignment horizontal="center"/>
      <protection hidden="1"/>
    </xf>
    <xf numFmtId="9" fontId="17" fillId="13" borderId="51" xfId="1" applyFont="1" applyFill="1" applyBorder="1" applyAlignment="1" applyProtection="1">
      <alignment horizontal="center"/>
      <protection hidden="1"/>
    </xf>
    <xf numFmtId="0" fontId="6" fillId="0" borderId="44" xfId="0" applyFont="1" applyBorder="1" applyProtection="1">
      <protection hidden="1"/>
    </xf>
    <xf numFmtId="0" fontId="17" fillId="13" borderId="0" xfId="0" applyFont="1" applyFill="1" applyAlignment="1" applyProtection="1">
      <alignment horizontal="center"/>
      <protection hidden="1"/>
    </xf>
    <xf numFmtId="0" fontId="5" fillId="0" borderId="0" xfId="1" applyNumberFormat="1" applyFont="1" applyFill="1" applyBorder="1" applyProtection="1">
      <protection hidden="1"/>
    </xf>
    <xf numFmtId="9" fontId="6" fillId="12" borderId="48" xfId="0" applyNumberFormat="1" applyFont="1" applyFill="1" applyBorder="1" applyAlignment="1" applyProtection="1">
      <alignment horizontal="center"/>
      <protection hidden="1"/>
    </xf>
    <xf numFmtId="0" fontId="10" fillId="13" borderId="0" xfId="0" applyFont="1" applyFill="1" applyAlignment="1" applyProtection="1">
      <alignment horizontal="center"/>
      <protection hidden="1"/>
    </xf>
    <xf numFmtId="0" fontId="10" fillId="13" borderId="30" xfId="0" applyFont="1" applyFill="1" applyBorder="1" applyAlignment="1" applyProtection="1">
      <protection hidden="1"/>
    </xf>
    <xf numFmtId="0" fontId="6" fillId="0" borderId="0" xfId="0" applyNumberFormat="1" applyFont="1" applyFill="1" applyBorder="1" applyProtection="1">
      <protection hidden="1"/>
    </xf>
    <xf numFmtId="14" fontId="6" fillId="0" borderId="0" xfId="0" applyNumberFormat="1" applyFont="1" applyProtection="1">
      <protection hidden="1"/>
    </xf>
    <xf numFmtId="0" fontId="10" fillId="13" borderId="22" xfId="0" applyFont="1" applyFill="1" applyBorder="1" applyAlignment="1" applyProtection="1">
      <alignment horizontal="center" vertical="center" wrapText="1"/>
      <protection hidden="1"/>
    </xf>
    <xf numFmtId="0" fontId="11" fillId="13" borderId="36" xfId="0" applyFont="1" applyFill="1" applyBorder="1" applyAlignment="1" applyProtection="1">
      <alignment horizontal="center"/>
      <protection hidden="1"/>
    </xf>
    <xf numFmtId="0" fontId="11" fillId="13" borderId="36" xfId="0" applyFont="1" applyFill="1" applyBorder="1" applyAlignment="1" applyProtection="1">
      <alignment horizontal="center" vertical="center" wrapText="1"/>
      <protection hidden="1"/>
    </xf>
    <xf numFmtId="10" fontId="10" fillId="13" borderId="22" xfId="1" applyNumberFormat="1" applyFont="1" applyFill="1" applyBorder="1" applyAlignment="1" applyProtection="1">
      <alignment vertical="center"/>
      <protection hidden="1"/>
    </xf>
    <xf numFmtId="0" fontId="10" fillId="13" borderId="27" xfId="0" applyFont="1" applyFill="1" applyBorder="1" applyAlignment="1" applyProtection="1">
      <alignment wrapText="1"/>
      <protection hidden="1"/>
    </xf>
    <xf numFmtId="0" fontId="10" fillId="13" borderId="32" xfId="0" applyFont="1" applyFill="1" applyBorder="1" applyProtection="1">
      <protection hidden="1"/>
    </xf>
    <xf numFmtId="0" fontId="6" fillId="15" borderId="36" xfId="0" applyFont="1" applyFill="1" applyBorder="1" applyAlignment="1" applyProtection="1">
      <alignment horizontal="center"/>
      <protection hidden="1"/>
    </xf>
    <xf numFmtId="9" fontId="6" fillId="2" borderId="0" xfId="0" applyNumberFormat="1" applyFont="1" applyFill="1" applyProtection="1">
      <protection hidden="1"/>
    </xf>
    <xf numFmtId="9" fontId="6" fillId="15" borderId="3" xfId="0" applyNumberFormat="1" applyFont="1" applyFill="1" applyBorder="1" applyAlignment="1" applyProtection="1">
      <alignment vertical="center" wrapText="1"/>
      <protection hidden="1"/>
    </xf>
    <xf numFmtId="0" fontId="11" fillId="13" borderId="27" xfId="0" applyFont="1" applyFill="1" applyBorder="1" applyAlignment="1" applyProtection="1">
      <alignment horizontal="center"/>
      <protection hidden="1"/>
    </xf>
    <xf numFmtId="0" fontId="11" fillId="13" borderId="26" xfId="0" applyFont="1" applyFill="1" applyBorder="1" applyAlignment="1" applyProtection="1">
      <alignment horizontal="center"/>
      <protection hidden="1"/>
    </xf>
    <xf numFmtId="0" fontId="5" fillId="13" borderId="26" xfId="0" applyFont="1" applyFill="1" applyBorder="1" applyAlignment="1" applyProtection="1">
      <alignment horizontal="center"/>
      <protection hidden="1"/>
    </xf>
    <xf numFmtId="0" fontId="10" fillId="13" borderId="21" xfId="0" applyFont="1" applyFill="1" applyBorder="1" applyAlignment="1" applyProtection="1">
      <alignment wrapText="1"/>
      <protection hidden="1"/>
    </xf>
    <xf numFmtId="0" fontId="10" fillId="13" borderId="22" xfId="0" applyFont="1" applyFill="1" applyBorder="1" applyProtection="1">
      <protection hidden="1"/>
    </xf>
    <xf numFmtId="9" fontId="6" fillId="15" borderId="1" xfId="0" applyNumberFormat="1" applyFont="1" applyFill="1" applyBorder="1" applyAlignment="1" applyProtection="1">
      <alignment vertical="center" wrapText="1"/>
      <protection hidden="1"/>
    </xf>
    <xf numFmtId="0" fontId="5" fillId="15" borderId="21" xfId="0" applyFont="1" applyFill="1" applyBorder="1" applyProtection="1">
      <protection hidden="1"/>
    </xf>
    <xf numFmtId="0" fontId="5" fillId="15" borderId="6" xfId="0" applyFont="1" applyFill="1" applyBorder="1" applyAlignment="1" applyProtection="1">
      <alignment horizontal="center" vertical="center" wrapText="1"/>
      <protection hidden="1"/>
    </xf>
    <xf numFmtId="0" fontId="5" fillId="15" borderId="3" xfId="0" applyFont="1" applyFill="1" applyBorder="1" applyAlignment="1" applyProtection="1">
      <alignment horizontal="center" vertical="center" wrapText="1"/>
      <protection hidden="1"/>
    </xf>
    <xf numFmtId="0" fontId="16" fillId="13" borderId="35" xfId="1" applyNumberFormat="1" applyFont="1" applyFill="1" applyBorder="1" applyAlignment="1" applyProtection="1">
      <alignment horizontal="right"/>
      <protection hidden="1"/>
    </xf>
    <xf numFmtId="0" fontId="6" fillId="2" borderId="0" xfId="0" applyFont="1" applyFill="1" applyAlignment="1" applyProtection="1">
      <alignment vertical="center"/>
      <protection hidden="1"/>
    </xf>
    <xf numFmtId="9" fontId="6" fillId="15" borderId="1" xfId="1" applyFont="1" applyFill="1" applyBorder="1" applyAlignment="1" applyProtection="1">
      <alignment wrapText="1"/>
      <protection hidden="1"/>
    </xf>
    <xf numFmtId="0" fontId="6" fillId="15" borderId="21" xfId="0" applyFont="1" applyFill="1" applyBorder="1" applyAlignment="1" applyProtection="1">
      <alignment vertical="center"/>
      <protection hidden="1"/>
    </xf>
    <xf numFmtId="9" fontId="6" fillId="15" borderId="1" xfId="0" applyNumberFormat="1" applyFont="1" applyFill="1" applyBorder="1" applyAlignment="1" applyProtection="1">
      <alignment vertical="center"/>
      <protection hidden="1"/>
    </xf>
    <xf numFmtId="0" fontId="16" fillId="0" borderId="0" xfId="0" applyFont="1" applyFill="1" applyProtection="1">
      <protection hidden="1"/>
    </xf>
    <xf numFmtId="9" fontId="10" fillId="13" borderId="22" xfId="1" applyFont="1" applyFill="1" applyBorder="1" applyProtection="1">
      <protection hidden="1"/>
    </xf>
    <xf numFmtId="0" fontId="6" fillId="15" borderId="21" xfId="0" applyFont="1" applyFill="1" applyBorder="1" applyProtection="1">
      <protection hidden="1"/>
    </xf>
    <xf numFmtId="9" fontId="6" fillId="15" borderId="1" xfId="0" applyNumberFormat="1" applyFont="1" applyFill="1" applyBorder="1" applyProtection="1">
      <protection hidden="1"/>
    </xf>
    <xf numFmtId="10" fontId="10" fillId="13" borderId="22" xfId="1" applyNumberFormat="1" applyFont="1" applyFill="1" applyBorder="1" applyProtection="1">
      <protection hidden="1"/>
    </xf>
    <xf numFmtId="0" fontId="18" fillId="13" borderId="21" xfId="0" applyFont="1" applyFill="1" applyBorder="1" applyProtection="1">
      <protection hidden="1"/>
    </xf>
    <xf numFmtId="0" fontId="18" fillId="13" borderId="22" xfId="0" applyFont="1" applyFill="1" applyBorder="1" applyProtection="1">
      <protection hidden="1"/>
    </xf>
    <xf numFmtId="0" fontId="5" fillId="15" borderId="23" xfId="0" applyFont="1" applyFill="1" applyBorder="1" applyProtection="1">
      <protection hidden="1"/>
    </xf>
    <xf numFmtId="9" fontId="5" fillId="15" borderId="24" xfId="0" applyNumberFormat="1" applyFont="1" applyFill="1" applyBorder="1" applyProtection="1">
      <protection hidden="1"/>
    </xf>
    <xf numFmtId="0" fontId="18" fillId="13" borderId="21" xfId="0" applyFont="1" applyFill="1" applyBorder="1" applyAlignment="1" applyProtection="1">
      <alignment wrapText="1"/>
      <protection hidden="1"/>
    </xf>
    <xf numFmtId="9" fontId="6" fillId="0" borderId="0" xfId="0" applyNumberFormat="1" applyFont="1" applyBorder="1" applyProtection="1">
      <protection hidden="1"/>
    </xf>
    <xf numFmtId="0" fontId="6" fillId="13" borderId="23" xfId="0" applyFont="1" applyFill="1" applyBorder="1" applyProtection="1">
      <protection hidden="1"/>
    </xf>
    <xf numFmtId="9" fontId="10" fillId="13" borderId="31" xfId="1" applyFont="1" applyFill="1" applyBorder="1" applyProtection="1">
      <protection hidden="1"/>
    </xf>
    <xf numFmtId="0" fontId="6" fillId="0" borderId="0" xfId="0" applyFont="1" applyFill="1" applyBorder="1" applyAlignment="1" applyProtection="1">
      <alignment horizontal="center" vertical="center"/>
      <protection hidden="1"/>
    </xf>
    <xf numFmtId="9" fontId="5" fillId="0" borderId="0" xfId="0" applyNumberFormat="1" applyFont="1" applyBorder="1" applyProtection="1">
      <protection hidden="1"/>
    </xf>
    <xf numFmtId="9" fontId="6" fillId="15" borderId="1" xfId="1" applyNumberFormat="1" applyFont="1" applyFill="1" applyBorder="1" applyAlignment="1" applyProtection="1">
      <alignment wrapText="1"/>
      <protection hidden="1"/>
    </xf>
    <xf numFmtId="0" fontId="6" fillId="2" borderId="0" xfId="0" applyFont="1" applyFill="1" applyAlignment="1" applyProtection="1">
      <alignment wrapText="1"/>
      <protection hidden="1"/>
    </xf>
    <xf numFmtId="0" fontId="11" fillId="0" borderId="0" xfId="0" applyFont="1" applyFill="1" applyBorder="1" applyAlignment="1" applyProtection="1">
      <alignment wrapText="1"/>
      <protection hidden="1"/>
    </xf>
    <xf numFmtId="1" fontId="11" fillId="0" borderId="0" xfId="0" applyNumberFormat="1" applyFont="1" applyFill="1" applyBorder="1" applyProtection="1">
      <protection hidden="1"/>
    </xf>
    <xf numFmtId="0" fontId="11" fillId="0" borderId="0" xfId="0" applyFont="1" applyFill="1" applyBorder="1" applyProtection="1">
      <protection hidden="1"/>
    </xf>
    <xf numFmtId="9" fontId="11" fillId="0" borderId="0" xfId="1" applyFont="1" applyFill="1" applyBorder="1" applyProtection="1">
      <protection hidden="1"/>
    </xf>
    <xf numFmtId="10" fontId="11" fillId="0" borderId="0" xfId="1" applyNumberFormat="1" applyFont="1" applyFill="1" applyBorder="1" applyProtection="1">
      <protection hidden="1"/>
    </xf>
    <xf numFmtId="1" fontId="11" fillId="0" borderId="0" xfId="1" applyNumberFormat="1" applyFont="1" applyFill="1" applyBorder="1" applyProtection="1">
      <protection hidden="1"/>
    </xf>
    <xf numFmtId="0" fontId="5" fillId="14" borderId="13" xfId="0" applyFont="1" applyFill="1" applyBorder="1" applyAlignment="1" applyProtection="1">
      <alignment horizontal="center" vertical="center" wrapText="1"/>
      <protection hidden="1"/>
    </xf>
    <xf numFmtId="0" fontId="6" fillId="14" borderId="42" xfId="0" applyFont="1" applyFill="1" applyBorder="1" applyAlignment="1" applyProtection="1">
      <alignment vertical="center" wrapText="1"/>
      <protection locked="0"/>
    </xf>
    <xf numFmtId="9" fontId="6" fillId="14" borderId="42" xfId="1" applyFont="1" applyFill="1" applyBorder="1" applyAlignment="1" applyProtection="1">
      <alignment vertical="center" wrapText="1"/>
      <protection locked="0"/>
    </xf>
    <xf numFmtId="0" fontId="10" fillId="13" borderId="89" xfId="0" applyFont="1" applyFill="1" applyBorder="1" applyAlignment="1" applyProtection="1">
      <alignment horizontal="center" vertical="center"/>
      <protection hidden="1"/>
    </xf>
    <xf numFmtId="9" fontId="10" fillId="13" borderId="39" xfId="1" applyFont="1" applyFill="1" applyBorder="1" applyAlignment="1" applyProtection="1">
      <alignment horizontal="center" vertical="center"/>
      <protection locked="0"/>
    </xf>
    <xf numFmtId="9" fontId="10" fillId="13" borderId="45" xfId="1" applyFont="1" applyFill="1" applyBorder="1" applyAlignment="1" applyProtection="1">
      <alignment horizontal="center" vertical="center"/>
      <protection locked="0"/>
    </xf>
    <xf numFmtId="9" fontId="10" fillId="13" borderId="49" xfId="1" applyFont="1" applyFill="1" applyBorder="1" applyAlignment="1" applyProtection="1">
      <alignment horizontal="center" vertical="center"/>
      <protection locked="0"/>
    </xf>
    <xf numFmtId="0" fontId="12" fillId="3" borderId="70" xfId="0" applyFont="1" applyFill="1" applyBorder="1" applyAlignment="1" applyProtection="1">
      <alignment horizontal="center" vertical="center" wrapText="1"/>
      <protection hidden="1"/>
    </xf>
    <xf numFmtId="0" fontId="6" fillId="14" borderId="63" xfId="0" applyFont="1" applyFill="1" applyBorder="1" applyAlignment="1" applyProtection="1">
      <alignment vertical="center" wrapText="1"/>
      <protection locked="0"/>
    </xf>
    <xf numFmtId="0" fontId="6" fillId="14" borderId="64" xfId="0" applyFont="1" applyFill="1" applyBorder="1" applyAlignment="1" applyProtection="1">
      <alignment vertical="center" wrapText="1"/>
      <protection locked="0"/>
    </xf>
    <xf numFmtId="9" fontId="10" fillId="13" borderId="87" xfId="1" applyFont="1" applyFill="1" applyBorder="1" applyAlignment="1" applyProtection="1">
      <alignment horizontal="center" vertical="center"/>
      <protection locked="0"/>
    </xf>
    <xf numFmtId="9" fontId="10" fillId="13" borderId="37" xfId="1" applyFont="1" applyFill="1" applyBorder="1" applyAlignment="1" applyProtection="1">
      <alignment horizontal="center" vertical="center"/>
      <protection locked="0"/>
    </xf>
    <xf numFmtId="9" fontId="10" fillId="13" borderId="50" xfId="1" applyFont="1" applyFill="1" applyBorder="1" applyAlignment="1" applyProtection="1">
      <alignment horizontal="center" vertical="center"/>
      <protection locked="0"/>
    </xf>
    <xf numFmtId="0" fontId="6" fillId="14" borderId="90" xfId="0" applyNumberFormat="1" applyFont="1" applyFill="1" applyBorder="1" applyAlignment="1" applyProtection="1">
      <alignment horizontal="center" vertical="center"/>
      <protection locked="0"/>
    </xf>
    <xf numFmtId="0" fontId="6" fillId="14" borderId="38" xfId="0" applyNumberFormat="1" applyFont="1" applyFill="1" applyBorder="1" applyAlignment="1" applyProtection="1">
      <alignment horizontal="center" vertical="center"/>
      <protection locked="0"/>
    </xf>
    <xf numFmtId="0" fontId="6" fillId="14" borderId="91" xfId="0" applyNumberFormat="1" applyFont="1" applyFill="1" applyBorder="1" applyAlignment="1" applyProtection="1">
      <alignment horizontal="center" vertical="center"/>
      <protection locked="0"/>
    </xf>
    <xf numFmtId="9" fontId="6" fillId="14" borderId="56" xfId="1" applyFont="1" applyFill="1" applyBorder="1" applyAlignment="1" applyProtection="1">
      <alignment vertical="center" wrapText="1"/>
      <protection locked="0"/>
    </xf>
    <xf numFmtId="0" fontId="6" fillId="14" borderId="56" xfId="0" applyFont="1" applyFill="1" applyBorder="1" applyAlignment="1" applyProtection="1">
      <alignment vertical="center" wrapText="1"/>
      <protection locked="0"/>
    </xf>
    <xf numFmtId="0" fontId="6" fillId="14" borderId="92" xfId="0" applyNumberFormat="1" applyFont="1" applyFill="1" applyBorder="1" applyAlignment="1" applyProtection="1">
      <alignment horizontal="center" vertical="center"/>
      <protection locked="0"/>
    </xf>
    <xf numFmtId="9" fontId="10" fillId="13" borderId="43" xfId="1" applyFont="1" applyFill="1" applyBorder="1" applyAlignment="1" applyProtection="1">
      <alignment horizontal="center" vertical="center"/>
      <protection locked="0"/>
    </xf>
    <xf numFmtId="9" fontId="10" fillId="13" borderId="57" xfId="1" applyFont="1" applyFill="1" applyBorder="1" applyAlignment="1" applyProtection="1">
      <alignment horizontal="center" vertical="center"/>
      <protection locked="0"/>
    </xf>
    <xf numFmtId="0" fontId="12" fillId="3" borderId="93" xfId="0" applyNumberFormat="1" applyFont="1" applyFill="1" applyBorder="1" applyAlignment="1" applyProtection="1">
      <alignment horizontal="center" vertical="center" wrapText="1"/>
      <protection hidden="1"/>
    </xf>
    <xf numFmtId="0" fontId="12" fillId="3" borderId="94" xfId="0" applyNumberFormat="1" applyFont="1" applyFill="1" applyBorder="1" applyAlignment="1" applyProtection="1">
      <alignment horizontal="center" vertical="center" wrapText="1"/>
      <protection hidden="1"/>
    </xf>
    <xf numFmtId="0" fontId="12" fillId="3" borderId="95" xfId="0" applyFont="1" applyFill="1" applyBorder="1" applyAlignment="1" applyProtection="1">
      <alignment horizontal="center" vertical="center" wrapText="1"/>
      <protection hidden="1"/>
    </xf>
    <xf numFmtId="0" fontId="15" fillId="14" borderId="96" xfId="1" applyNumberFormat="1" applyFont="1" applyFill="1" applyBorder="1" applyAlignment="1" applyProtection="1">
      <alignment horizontal="center" vertical="center"/>
      <protection locked="0"/>
    </xf>
    <xf numFmtId="9" fontId="6" fillId="14" borderId="13" xfId="1" applyFont="1" applyFill="1" applyBorder="1" applyAlignment="1" applyProtection="1">
      <alignment vertical="center" wrapText="1"/>
      <protection locked="0"/>
    </xf>
    <xf numFmtId="0" fontId="6" fillId="14" borderId="55" xfId="0" applyFont="1" applyFill="1" applyBorder="1" applyAlignment="1" applyProtection="1">
      <alignment vertical="center" wrapText="1"/>
      <protection locked="0"/>
    </xf>
    <xf numFmtId="0" fontId="6" fillId="14" borderId="88" xfId="0" applyFont="1" applyFill="1" applyBorder="1" applyAlignment="1" applyProtection="1">
      <alignment vertical="center" wrapText="1"/>
      <protection locked="0"/>
    </xf>
    <xf numFmtId="0" fontId="6" fillId="14" borderId="55" xfId="0" applyFont="1" applyFill="1" applyBorder="1" applyAlignment="1" applyProtection="1">
      <alignment vertical="top" wrapText="1"/>
      <protection locked="0"/>
    </xf>
    <xf numFmtId="0" fontId="6" fillId="14" borderId="52" xfId="0" applyNumberFormat="1" applyFont="1" applyFill="1" applyBorder="1" applyAlignment="1" applyProtection="1">
      <alignment horizontal="center" vertical="center"/>
      <protection locked="0"/>
    </xf>
    <xf numFmtId="0" fontId="6" fillId="14" borderId="67" xfId="0" applyNumberFormat="1" applyFont="1" applyFill="1" applyBorder="1" applyAlignment="1" applyProtection="1">
      <alignment horizontal="center" vertical="center"/>
      <protection locked="0"/>
    </xf>
    <xf numFmtId="0" fontId="15" fillId="14" borderId="97" xfId="1" applyNumberFormat="1" applyFont="1" applyFill="1" applyBorder="1" applyAlignment="1" applyProtection="1">
      <alignment horizontal="center" vertical="center"/>
      <protection locked="0"/>
    </xf>
    <xf numFmtId="0" fontId="6" fillId="14" borderId="59" xfId="0" applyNumberFormat="1" applyFont="1" applyFill="1" applyBorder="1" applyAlignment="1" applyProtection="1">
      <alignment horizontal="center" vertical="center"/>
      <protection locked="0"/>
    </xf>
    <xf numFmtId="0" fontId="15" fillId="14" borderId="62" xfId="1" applyNumberFormat="1" applyFont="1" applyFill="1" applyBorder="1" applyAlignment="1" applyProtection="1">
      <alignment horizontal="center" vertical="center"/>
      <protection locked="0"/>
    </xf>
    <xf numFmtId="0" fontId="6" fillId="14" borderId="73" xfId="0" applyNumberFormat="1" applyFont="1" applyFill="1" applyBorder="1" applyAlignment="1" applyProtection="1">
      <alignment horizontal="center" vertical="center"/>
      <protection locked="0"/>
    </xf>
    <xf numFmtId="9" fontId="10" fillId="13" borderId="66" xfId="1" applyFont="1" applyFill="1" applyBorder="1" applyAlignment="1" applyProtection="1">
      <alignment horizontal="center" vertical="center"/>
      <protection locked="0"/>
    </xf>
    <xf numFmtId="0" fontId="6" fillId="14" borderId="67" xfId="0" applyFont="1" applyFill="1" applyBorder="1" applyAlignment="1" applyProtection="1">
      <alignment vertical="center" wrapText="1"/>
      <protection locked="0"/>
    </xf>
    <xf numFmtId="0" fontId="6" fillId="14" borderId="61" xfId="0" applyFont="1" applyFill="1" applyBorder="1" applyAlignment="1" applyProtection="1">
      <alignment vertical="center" wrapText="1"/>
      <protection locked="0"/>
    </xf>
    <xf numFmtId="0" fontId="6" fillId="14" borderId="59" xfId="0" applyFont="1" applyFill="1" applyBorder="1" applyProtection="1">
      <protection locked="0"/>
    </xf>
    <xf numFmtId="0" fontId="6" fillId="14" borderId="19" xfId="0" applyFont="1" applyFill="1" applyBorder="1" applyProtection="1">
      <protection locked="0"/>
    </xf>
    <xf numFmtId="0" fontId="5" fillId="14" borderId="13" xfId="0" applyFont="1" applyFill="1" applyBorder="1" applyAlignment="1" applyProtection="1">
      <alignment vertical="center" wrapText="1"/>
      <protection hidden="1"/>
    </xf>
    <xf numFmtId="0" fontId="6" fillId="14" borderId="13" xfId="0" applyFont="1" applyFill="1" applyBorder="1" applyProtection="1">
      <protection locked="0"/>
    </xf>
    <xf numFmtId="0" fontId="6" fillId="14" borderId="14" xfId="0" applyFont="1" applyFill="1" applyBorder="1" applyProtection="1">
      <protection hidden="1"/>
    </xf>
    <xf numFmtId="9" fontId="6" fillId="14" borderId="52" xfId="1" applyFont="1" applyFill="1" applyBorder="1" applyAlignment="1" applyProtection="1">
      <alignment horizontal="center" vertical="center"/>
      <protection locked="0"/>
    </xf>
    <xf numFmtId="0" fontId="6" fillId="11" borderId="50" xfId="0" applyNumberFormat="1" applyFont="1" applyFill="1" applyBorder="1" applyAlignment="1" applyProtection="1">
      <alignment horizontal="center" vertical="center"/>
      <protection hidden="1"/>
    </xf>
    <xf numFmtId="0" fontId="6" fillId="13" borderId="65" xfId="0" applyNumberFormat="1" applyFont="1" applyFill="1" applyBorder="1" applyAlignment="1" applyProtection="1">
      <alignment horizontal="center" vertical="center"/>
      <protection hidden="1"/>
    </xf>
    <xf numFmtId="0" fontId="6" fillId="0" borderId="0" xfId="0" applyFont="1" applyBorder="1" applyAlignment="1" applyProtection="1">
      <alignment wrapText="1"/>
      <protection locked="0"/>
    </xf>
    <xf numFmtId="9" fontId="6" fillId="0" borderId="0" xfId="0" applyNumberFormat="1" applyFont="1" applyBorder="1" applyAlignment="1" applyProtection="1">
      <alignment vertical="center"/>
      <protection locked="0"/>
    </xf>
    <xf numFmtId="9" fontId="6" fillId="0" borderId="0" xfId="0" applyNumberFormat="1" applyFont="1" applyFill="1" applyBorder="1" applyAlignment="1" applyProtection="1">
      <alignment vertical="center"/>
      <protection hidden="1"/>
    </xf>
    <xf numFmtId="9" fontId="10" fillId="13" borderId="64" xfId="0" applyNumberFormat="1" applyFont="1" applyFill="1" applyBorder="1" applyAlignment="1" applyProtection="1">
      <alignment horizontal="center"/>
      <protection hidden="1"/>
    </xf>
    <xf numFmtId="14" fontId="24" fillId="12" borderId="0" xfId="0" applyNumberFormat="1" applyFont="1" applyFill="1" applyBorder="1" applyAlignment="1" applyProtection="1">
      <alignment horizontal="center"/>
      <protection hidden="1"/>
    </xf>
    <xf numFmtId="0" fontId="39" fillId="13" borderId="44" xfId="0" applyFont="1" applyFill="1" applyBorder="1" applyAlignment="1" applyProtection="1">
      <alignment horizontal="center" wrapText="1"/>
      <protection hidden="1"/>
    </xf>
    <xf numFmtId="0" fontId="39" fillId="13" borderId="42" xfId="0" applyFont="1" applyFill="1" applyBorder="1" applyAlignment="1" applyProtection="1">
      <alignment horizontal="center" wrapText="1"/>
      <protection hidden="1"/>
    </xf>
    <xf numFmtId="14" fontId="6" fillId="14" borderId="63" xfId="0" applyNumberFormat="1" applyFont="1" applyFill="1" applyBorder="1" applyAlignment="1" applyProtection="1">
      <alignment horizontal="center" vertical="center"/>
      <protection locked="0"/>
    </xf>
    <xf numFmtId="0" fontId="10" fillId="13" borderId="93" xfId="0" applyFont="1" applyFill="1" applyBorder="1" applyAlignment="1" applyProtection="1">
      <alignment horizontal="center" vertical="center"/>
      <protection hidden="1"/>
    </xf>
    <xf numFmtId="0" fontId="10" fillId="13" borderId="82" xfId="0" applyFont="1" applyFill="1" applyBorder="1" applyAlignment="1" applyProtection="1">
      <alignment horizontal="center" vertical="center" wrapText="1"/>
      <protection hidden="1"/>
    </xf>
    <xf numFmtId="0" fontId="26" fillId="3" borderId="82" xfId="0" applyFont="1" applyFill="1" applyBorder="1" applyAlignment="1" applyProtection="1">
      <alignment horizontal="center" vertical="center" wrapText="1"/>
      <protection hidden="1"/>
    </xf>
    <xf numFmtId="0" fontId="25" fillId="13" borderId="78" xfId="0" applyFont="1" applyFill="1" applyBorder="1" applyAlignment="1" applyProtection="1">
      <alignment horizontal="center" vertical="center" wrapText="1"/>
      <protection hidden="1"/>
    </xf>
    <xf numFmtId="0" fontId="25" fillId="13" borderId="93" xfId="0" applyFont="1" applyFill="1" applyBorder="1" applyAlignment="1" applyProtection="1">
      <alignment horizontal="center" vertical="center" wrapText="1"/>
      <protection hidden="1"/>
    </xf>
    <xf numFmtId="0" fontId="12" fillId="3" borderId="82" xfId="0" applyNumberFormat="1" applyFont="1" applyFill="1" applyBorder="1" applyAlignment="1" applyProtection="1">
      <alignment horizontal="center" vertical="center" wrapText="1"/>
      <protection hidden="1"/>
    </xf>
    <xf numFmtId="0" fontId="10" fillId="13" borderId="98" xfId="0" applyFont="1" applyFill="1" applyBorder="1" applyAlignment="1" applyProtection="1">
      <alignment horizontal="center" vertical="center"/>
      <protection hidden="1"/>
    </xf>
    <xf numFmtId="0" fontId="10" fillId="13" borderId="55" xfId="0" applyFont="1" applyFill="1" applyBorder="1" applyAlignment="1" applyProtection="1">
      <alignment horizontal="center" vertical="center"/>
      <protection hidden="1"/>
    </xf>
    <xf numFmtId="0" fontId="10" fillId="13" borderId="14" xfId="0" applyFont="1" applyFill="1" applyBorder="1" applyAlignment="1" applyProtection="1">
      <alignment horizontal="center" vertical="center"/>
      <protection hidden="1"/>
    </xf>
    <xf numFmtId="14" fontId="6" fillId="14" borderId="52" xfId="0" applyNumberFormat="1" applyFont="1" applyFill="1" applyBorder="1" applyAlignment="1" applyProtection="1">
      <alignment horizontal="center" vertical="center"/>
      <protection locked="0"/>
    </xf>
    <xf numFmtId="0" fontId="6" fillId="11" borderId="55" xfId="0" applyNumberFormat="1" applyFont="1" applyFill="1" applyBorder="1" applyAlignment="1" applyProtection="1">
      <alignment horizontal="center" vertical="center"/>
      <protection hidden="1"/>
    </xf>
    <xf numFmtId="0" fontId="6" fillId="14" borderId="55" xfId="0" applyNumberFormat="1" applyFont="1" applyFill="1" applyBorder="1" applyAlignment="1" applyProtection="1">
      <alignment horizontal="center" vertical="center"/>
      <protection locked="0"/>
    </xf>
    <xf numFmtId="9" fontId="10" fillId="13" borderId="60" xfId="1" applyFont="1" applyFill="1" applyBorder="1" applyAlignment="1" applyProtection="1">
      <alignment horizontal="center" vertical="center"/>
      <protection locked="0"/>
    </xf>
    <xf numFmtId="0" fontId="10" fillId="13" borderId="60" xfId="0" applyNumberFormat="1" applyFont="1" applyFill="1" applyBorder="1" applyAlignment="1" applyProtection="1">
      <alignment horizontal="center" vertical="center"/>
      <protection hidden="1"/>
    </xf>
    <xf numFmtId="14" fontId="10" fillId="0" borderId="69" xfId="0" applyNumberFormat="1" applyFont="1" applyFill="1" applyBorder="1" applyAlignment="1" applyProtection="1">
      <alignment horizontal="right" wrapText="1"/>
      <protection hidden="1"/>
    </xf>
    <xf numFmtId="14" fontId="10" fillId="0" borderId="70" xfId="0" applyNumberFormat="1" applyFont="1" applyFill="1" applyBorder="1" applyAlignment="1" applyProtection="1">
      <alignment horizontal="right" wrapText="1"/>
      <protection hidden="1"/>
    </xf>
    <xf numFmtId="9" fontId="6" fillId="14" borderId="88" xfId="1" applyFont="1" applyFill="1" applyBorder="1" applyAlignment="1" applyProtection="1">
      <alignment horizontal="center" vertical="center"/>
      <protection locked="0"/>
    </xf>
    <xf numFmtId="9" fontId="6" fillId="14" borderId="42" xfId="1" applyFont="1" applyFill="1" applyBorder="1" applyAlignment="1" applyProtection="1">
      <alignment horizontal="center" vertical="center"/>
      <protection locked="0"/>
    </xf>
    <xf numFmtId="9" fontId="6" fillId="14" borderId="64" xfId="1" applyFont="1" applyFill="1" applyBorder="1" applyAlignment="1" applyProtection="1">
      <alignment horizontal="center" vertical="center"/>
      <protection locked="0"/>
    </xf>
    <xf numFmtId="0" fontId="6" fillId="13" borderId="60" xfId="0" applyNumberFormat="1" applyFont="1" applyFill="1" applyBorder="1" applyAlignment="1" applyProtection="1">
      <alignment horizontal="center" vertical="center"/>
      <protection hidden="1"/>
    </xf>
    <xf numFmtId="0" fontId="6" fillId="13" borderId="39" xfId="0" applyNumberFormat="1" applyFont="1" applyFill="1" applyBorder="1" applyAlignment="1" applyProtection="1">
      <alignment horizontal="center" vertical="center"/>
      <protection hidden="1"/>
    </xf>
    <xf numFmtId="14" fontId="6" fillId="14" borderId="36" xfId="0" applyNumberFormat="1" applyFont="1" applyFill="1" applyBorder="1" applyAlignment="1" applyProtection="1">
      <alignment horizontal="center" vertical="center"/>
      <protection locked="0"/>
    </xf>
    <xf numFmtId="0" fontId="6" fillId="11" borderId="43" xfId="0" applyNumberFormat="1" applyFont="1" applyFill="1" applyBorder="1" applyAlignment="1" applyProtection="1">
      <alignment horizontal="center" vertical="center"/>
      <protection hidden="1"/>
    </xf>
    <xf numFmtId="0" fontId="6" fillId="14" borderId="63" xfId="0" applyNumberFormat="1" applyFont="1" applyFill="1" applyBorder="1" applyAlignment="1" applyProtection="1">
      <alignment horizontal="center" vertical="center"/>
      <protection locked="0"/>
    </xf>
    <xf numFmtId="14" fontId="6" fillId="14" borderId="65" xfId="0" applyNumberFormat="1" applyFont="1" applyFill="1" applyBorder="1" applyAlignment="1" applyProtection="1">
      <alignment horizontal="center" vertical="center"/>
      <protection locked="0"/>
    </xf>
    <xf numFmtId="0" fontId="6" fillId="11" borderId="49" xfId="0" applyNumberFormat="1" applyFont="1" applyFill="1" applyBorder="1" applyAlignment="1" applyProtection="1">
      <alignment horizontal="center" vertical="center"/>
      <protection hidden="1"/>
    </xf>
    <xf numFmtId="164" fontId="19" fillId="0" borderId="0" xfId="0" applyNumberFormat="1" applyFont="1" applyFill="1" applyBorder="1" applyProtection="1">
      <protection hidden="1"/>
    </xf>
    <xf numFmtId="0" fontId="6" fillId="14" borderId="19" xfId="0" applyNumberFormat="1" applyFont="1" applyFill="1" applyBorder="1" applyAlignment="1" applyProtection="1">
      <alignment horizontal="center" vertical="center" wrapText="1"/>
      <protection locked="0"/>
    </xf>
    <xf numFmtId="0" fontId="6" fillId="14" borderId="90" xfId="0" applyNumberFormat="1" applyFont="1" applyFill="1" applyBorder="1" applyAlignment="1" applyProtection="1">
      <alignment horizontal="center" vertical="center" wrapText="1"/>
      <protection locked="0"/>
    </xf>
    <xf numFmtId="0" fontId="6" fillId="14" borderId="99" xfId="0" applyNumberFormat="1" applyFont="1" applyFill="1" applyBorder="1" applyAlignment="1" applyProtection="1">
      <alignment horizontal="center" vertical="center" wrapText="1"/>
      <protection locked="0"/>
    </xf>
    <xf numFmtId="0" fontId="6" fillId="14" borderId="38" xfId="0" applyNumberFormat="1" applyFont="1" applyFill="1" applyBorder="1" applyAlignment="1" applyProtection="1">
      <alignment horizontal="center" vertical="center" wrapText="1"/>
      <protection locked="0"/>
    </xf>
    <xf numFmtId="0" fontId="3" fillId="0" borderId="4" xfId="0" applyFont="1" applyBorder="1" applyAlignment="1">
      <alignment horizontal="center" wrapText="1"/>
    </xf>
    <xf numFmtId="0" fontId="3" fillId="0" borderId="5" xfId="0" applyFont="1" applyBorder="1" applyAlignment="1">
      <alignment horizontal="center" wrapText="1"/>
    </xf>
    <xf numFmtId="0" fontId="5" fillId="6" borderId="4" xfId="0" applyFont="1" applyFill="1" applyBorder="1" applyAlignment="1">
      <alignment horizontal="center" wrapText="1"/>
    </xf>
    <xf numFmtId="0" fontId="5" fillId="6" borderId="5" xfId="0" applyFont="1" applyFill="1" applyBorder="1" applyAlignment="1">
      <alignment horizontal="center" wrapText="1"/>
    </xf>
    <xf numFmtId="0" fontId="5" fillId="6" borderId="7" xfId="0" applyFont="1" applyFill="1" applyBorder="1" applyAlignment="1">
      <alignment horizontal="center" wrapText="1"/>
    </xf>
    <xf numFmtId="0" fontId="5" fillId="5" borderId="4" xfId="0" applyFont="1" applyFill="1" applyBorder="1" applyAlignment="1">
      <alignment horizontal="center" wrapText="1"/>
    </xf>
    <xf numFmtId="0" fontId="5" fillId="5" borderId="5" xfId="0" applyFont="1" applyFill="1" applyBorder="1" applyAlignment="1">
      <alignment horizontal="center" wrapText="1"/>
    </xf>
    <xf numFmtId="0" fontId="5" fillId="5" borderId="7" xfId="0" applyFont="1" applyFill="1" applyBorder="1" applyAlignment="1">
      <alignment horizontal="center" wrapText="1"/>
    </xf>
    <xf numFmtId="0" fontId="5" fillId="7" borderId="4" xfId="0" applyFont="1" applyFill="1" applyBorder="1" applyAlignment="1">
      <alignment horizontal="center" wrapText="1"/>
    </xf>
    <xf numFmtId="0" fontId="5" fillId="7" borderId="5" xfId="0" applyFont="1" applyFill="1" applyBorder="1" applyAlignment="1">
      <alignment horizontal="center" wrapText="1"/>
    </xf>
    <xf numFmtId="0" fontId="5" fillId="7" borderId="7" xfId="0" applyFont="1" applyFill="1" applyBorder="1" applyAlignment="1">
      <alignment horizontal="center" wrapText="1"/>
    </xf>
    <xf numFmtId="0" fontId="5" fillId="8" borderId="4" xfId="0" applyFont="1" applyFill="1" applyBorder="1" applyAlignment="1">
      <alignment horizontal="center" wrapText="1"/>
    </xf>
    <xf numFmtId="0" fontId="5" fillId="8" borderId="5" xfId="0" applyFont="1" applyFill="1" applyBorder="1" applyAlignment="1">
      <alignment horizontal="center" wrapText="1"/>
    </xf>
    <xf numFmtId="0" fontId="5" fillId="8" borderId="7" xfId="0" applyFont="1" applyFill="1" applyBorder="1" applyAlignment="1">
      <alignment horizontal="center" wrapText="1"/>
    </xf>
    <xf numFmtId="0" fontId="27" fillId="2" borderId="33" xfId="0" applyFont="1" applyFill="1" applyBorder="1" applyAlignment="1">
      <alignment horizontal="left" vertical="center" wrapText="1"/>
    </xf>
    <xf numFmtId="0" fontId="31" fillId="3" borderId="8" xfId="0" applyFont="1" applyFill="1" applyBorder="1" applyAlignment="1">
      <alignment horizontal="left" vertical="center" wrapText="1"/>
    </xf>
    <xf numFmtId="0" fontId="31" fillId="3" borderId="25" xfId="0" applyFont="1" applyFill="1" applyBorder="1" applyAlignment="1">
      <alignment horizontal="left" vertical="center" wrapText="1"/>
    </xf>
    <xf numFmtId="0" fontId="32" fillId="13" borderId="8" xfId="0" applyFont="1" applyFill="1" applyBorder="1" applyAlignment="1">
      <alignment horizontal="left" vertical="center" wrapText="1"/>
    </xf>
    <xf numFmtId="0" fontId="32" fillId="13" borderId="25" xfId="0" applyFont="1" applyFill="1" applyBorder="1" applyAlignment="1">
      <alignment horizontal="left" vertical="center" wrapText="1"/>
    </xf>
    <xf numFmtId="0" fontId="30" fillId="3" borderId="8" xfId="0" applyFont="1" applyFill="1" applyBorder="1" applyAlignment="1">
      <alignment horizontal="left" vertical="center" wrapText="1"/>
    </xf>
    <xf numFmtId="0" fontId="30" fillId="3" borderId="25" xfId="0" applyFont="1" applyFill="1" applyBorder="1" applyAlignment="1">
      <alignment horizontal="left" vertical="center" wrapText="1"/>
    </xf>
    <xf numFmtId="0" fontId="29" fillId="13" borderId="8" xfId="0" applyFont="1" applyFill="1" applyBorder="1" applyAlignment="1">
      <alignment horizontal="left" vertical="center" wrapText="1"/>
    </xf>
    <xf numFmtId="0" fontId="29" fillId="13" borderId="25"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30" fillId="13" borderId="8" xfId="0" applyFont="1" applyFill="1" applyBorder="1" applyAlignment="1">
      <alignment horizontal="left" vertical="center" wrapText="1"/>
    </xf>
    <xf numFmtId="0" fontId="30" fillId="13" borderId="25" xfId="0" applyFont="1" applyFill="1" applyBorder="1" applyAlignment="1">
      <alignment horizontal="left" vertical="center" wrapText="1"/>
    </xf>
    <xf numFmtId="0" fontId="29" fillId="0" borderId="0" xfId="0" applyFont="1" applyBorder="1" applyAlignment="1">
      <alignment horizontal="center" vertical="center" wrapText="1"/>
    </xf>
    <xf numFmtId="0" fontId="34" fillId="0" borderId="9" xfId="0" applyFont="1" applyFill="1" applyBorder="1" applyAlignment="1">
      <alignment horizontal="justify" vertical="center" wrapText="1"/>
    </xf>
    <xf numFmtId="0" fontId="34" fillId="0" borderId="8" xfId="0" applyFont="1" applyFill="1" applyBorder="1" applyAlignment="1">
      <alignment horizontal="justify" vertical="center" wrapText="1"/>
    </xf>
    <xf numFmtId="0" fontId="34" fillId="0" borderId="25" xfId="0" applyFont="1" applyFill="1" applyBorder="1" applyAlignment="1">
      <alignment horizontal="justify" vertical="center" wrapText="1"/>
    </xf>
    <xf numFmtId="0" fontId="34" fillId="0" borderId="10" xfId="0" applyFont="1" applyFill="1" applyBorder="1" applyAlignment="1">
      <alignment horizontal="justify" vertical="center" wrapText="1"/>
    </xf>
    <xf numFmtId="0" fontId="34" fillId="0" borderId="33" xfId="0" applyFont="1" applyFill="1" applyBorder="1" applyAlignment="1">
      <alignment horizontal="justify" vertical="center" wrapText="1"/>
    </xf>
    <xf numFmtId="0" fontId="34" fillId="0" borderId="11" xfId="0" applyFont="1" applyFill="1" applyBorder="1" applyAlignment="1">
      <alignment horizontal="justify" vertical="center" wrapText="1"/>
    </xf>
    <xf numFmtId="10" fontId="10" fillId="13" borderId="12" xfId="1" applyNumberFormat="1" applyFont="1" applyFill="1" applyBorder="1" applyAlignment="1" applyProtection="1">
      <alignment horizontal="center" vertical="center"/>
      <protection hidden="1"/>
    </xf>
    <xf numFmtId="10" fontId="10" fillId="13" borderId="15" xfId="1" applyNumberFormat="1" applyFont="1" applyFill="1" applyBorder="1" applyAlignment="1" applyProtection="1">
      <alignment horizontal="center" vertical="center"/>
      <protection hidden="1"/>
    </xf>
    <xf numFmtId="10" fontId="10" fillId="13" borderId="17" xfId="1" applyNumberFormat="1" applyFont="1" applyFill="1" applyBorder="1" applyAlignment="1" applyProtection="1">
      <alignment horizontal="center" vertical="center"/>
      <protection hidden="1"/>
    </xf>
    <xf numFmtId="10" fontId="10" fillId="13" borderId="55" xfId="1" applyNumberFormat="1" applyFont="1" applyFill="1" applyBorder="1" applyAlignment="1" applyProtection="1">
      <alignment horizontal="center" vertical="center"/>
      <protection hidden="1"/>
    </xf>
    <xf numFmtId="10" fontId="10" fillId="13" borderId="51" xfId="1" applyNumberFormat="1" applyFont="1" applyFill="1" applyBorder="1" applyAlignment="1" applyProtection="1">
      <alignment horizontal="center" vertical="center"/>
      <protection hidden="1"/>
    </xf>
    <xf numFmtId="10" fontId="10" fillId="13" borderId="63" xfId="1" applyNumberFormat="1" applyFont="1" applyFill="1" applyBorder="1" applyAlignment="1" applyProtection="1">
      <alignment horizontal="center" vertical="center"/>
      <protection hidden="1"/>
    </xf>
    <xf numFmtId="0" fontId="10" fillId="13" borderId="55" xfId="0" applyFont="1" applyFill="1" applyBorder="1" applyAlignment="1" applyProtection="1">
      <alignment horizontal="center" vertical="center" wrapText="1"/>
      <protection hidden="1"/>
    </xf>
    <xf numFmtId="0" fontId="10" fillId="13" borderId="51" xfId="0" applyFont="1" applyFill="1" applyBorder="1" applyAlignment="1" applyProtection="1">
      <alignment horizontal="center" vertical="center" wrapText="1"/>
      <protection hidden="1"/>
    </xf>
    <xf numFmtId="0" fontId="10" fillId="13" borderId="63" xfId="0" applyFont="1" applyFill="1" applyBorder="1" applyAlignment="1" applyProtection="1">
      <alignment horizontal="center" vertical="center" wrapText="1"/>
      <protection hidden="1"/>
    </xf>
    <xf numFmtId="10" fontId="10" fillId="13" borderId="88" xfId="1" applyNumberFormat="1" applyFont="1" applyFill="1" applyBorder="1" applyAlignment="1" applyProtection="1">
      <alignment horizontal="center" vertical="center"/>
      <protection hidden="1"/>
    </xf>
    <xf numFmtId="10" fontId="10" fillId="13" borderId="44" xfId="1" applyNumberFormat="1" applyFont="1" applyFill="1" applyBorder="1" applyAlignment="1" applyProtection="1">
      <alignment horizontal="center" vertical="center"/>
      <protection hidden="1"/>
    </xf>
    <xf numFmtId="10" fontId="10" fillId="13" borderId="64" xfId="1" applyNumberFormat="1" applyFont="1" applyFill="1" applyBorder="1" applyAlignment="1" applyProtection="1">
      <alignment horizontal="center" vertical="center"/>
      <protection hidden="1"/>
    </xf>
    <xf numFmtId="10" fontId="19" fillId="14" borderId="55" xfId="1" applyNumberFormat="1" applyFont="1" applyFill="1" applyBorder="1" applyAlignment="1" applyProtection="1">
      <alignment horizontal="center" vertical="center"/>
      <protection locked="0"/>
    </xf>
    <xf numFmtId="10" fontId="19" fillId="14" borderId="51" xfId="1" applyNumberFormat="1" applyFont="1" applyFill="1" applyBorder="1" applyAlignment="1" applyProtection="1">
      <alignment horizontal="center" vertical="center"/>
      <protection locked="0"/>
    </xf>
    <xf numFmtId="10" fontId="19" fillId="14" borderId="63" xfId="1" applyNumberFormat="1" applyFont="1" applyFill="1" applyBorder="1" applyAlignment="1" applyProtection="1">
      <alignment horizontal="center" vertical="center"/>
      <protection locked="0"/>
    </xf>
    <xf numFmtId="0" fontId="17" fillId="13" borderId="74" xfId="0" applyFont="1" applyFill="1" applyBorder="1" applyAlignment="1" applyProtection="1">
      <alignment horizontal="center" vertical="center"/>
      <protection hidden="1"/>
    </xf>
    <xf numFmtId="0" fontId="17" fillId="13" borderId="75" xfId="0" applyFont="1" applyFill="1" applyBorder="1" applyAlignment="1" applyProtection="1">
      <alignment horizontal="center" vertical="center"/>
      <protection hidden="1"/>
    </xf>
    <xf numFmtId="0" fontId="17" fillId="13" borderId="62" xfId="0" applyFont="1" applyFill="1" applyBorder="1" applyAlignment="1" applyProtection="1">
      <alignment horizontal="center" vertical="center"/>
      <protection hidden="1"/>
    </xf>
    <xf numFmtId="0" fontId="5" fillId="14" borderId="79" xfId="0" applyFont="1" applyFill="1" applyBorder="1" applyAlignment="1" applyProtection="1">
      <alignment horizontal="center" vertical="center" textRotation="90"/>
      <protection hidden="1"/>
    </xf>
    <xf numFmtId="0" fontId="5" fillId="14" borderId="80" xfId="0" applyFont="1" applyFill="1" applyBorder="1" applyAlignment="1" applyProtection="1">
      <alignment horizontal="center" vertical="center" textRotation="90"/>
      <protection hidden="1"/>
    </xf>
    <xf numFmtId="0" fontId="5" fillId="14" borderId="81" xfId="0" applyFont="1" applyFill="1" applyBorder="1" applyAlignment="1" applyProtection="1">
      <alignment horizontal="center" vertical="center" textRotation="90"/>
      <protection hidden="1"/>
    </xf>
    <xf numFmtId="0" fontId="12" fillId="3" borderId="42" xfId="0" applyFont="1" applyFill="1" applyBorder="1" applyAlignment="1" applyProtection="1">
      <alignment horizontal="center" vertical="center" wrapText="1"/>
      <protection hidden="1"/>
    </xf>
    <xf numFmtId="0" fontId="12" fillId="3" borderId="39" xfId="0" applyFont="1" applyFill="1" applyBorder="1" applyAlignment="1" applyProtection="1">
      <alignment horizontal="center" vertical="center" wrapText="1"/>
      <protection hidden="1"/>
    </xf>
    <xf numFmtId="14" fontId="6" fillId="14" borderId="42" xfId="0" applyNumberFormat="1" applyFont="1" applyFill="1" applyBorder="1" applyAlignment="1" applyProtection="1">
      <alignment horizontal="center" vertical="center"/>
      <protection locked="0"/>
    </xf>
    <xf numFmtId="14" fontId="6" fillId="14" borderId="43" xfId="0" applyNumberFormat="1" applyFont="1" applyFill="1" applyBorder="1" applyAlignment="1" applyProtection="1">
      <alignment horizontal="center" vertical="center"/>
      <protection locked="0"/>
    </xf>
    <xf numFmtId="14" fontId="6" fillId="14" borderId="39" xfId="0" applyNumberFormat="1" applyFont="1" applyFill="1" applyBorder="1" applyAlignment="1" applyProtection="1">
      <alignment horizontal="center" vertical="center"/>
      <protection locked="0"/>
    </xf>
    <xf numFmtId="0" fontId="17" fillId="13" borderId="85" xfId="0" applyFont="1" applyFill="1" applyBorder="1" applyAlignment="1" applyProtection="1">
      <alignment horizontal="center" vertical="center"/>
      <protection hidden="1"/>
    </xf>
    <xf numFmtId="0" fontId="17" fillId="13" borderId="83" xfId="0" applyFont="1" applyFill="1" applyBorder="1" applyAlignment="1" applyProtection="1">
      <alignment horizontal="center" vertical="center"/>
      <protection hidden="1"/>
    </xf>
    <xf numFmtId="0" fontId="17" fillId="13" borderId="84" xfId="0" applyFont="1" applyFill="1" applyBorder="1" applyAlignment="1" applyProtection="1">
      <alignment horizontal="center" vertical="center"/>
      <protection hidden="1"/>
    </xf>
    <xf numFmtId="0" fontId="6" fillId="14" borderId="42" xfId="0" applyFont="1" applyFill="1" applyBorder="1" applyAlignment="1" applyProtection="1">
      <alignment horizontal="center" vertical="center"/>
      <protection locked="0"/>
    </xf>
    <xf numFmtId="0" fontId="6" fillId="14" borderId="43" xfId="0" applyFont="1" applyFill="1" applyBorder="1" applyAlignment="1" applyProtection="1">
      <alignment horizontal="center" vertical="center"/>
      <protection locked="0"/>
    </xf>
    <xf numFmtId="0" fontId="6" fillId="14" borderId="39" xfId="0" applyFont="1" applyFill="1" applyBorder="1" applyAlignment="1" applyProtection="1">
      <alignment horizontal="center" vertical="center"/>
      <protection locked="0"/>
    </xf>
    <xf numFmtId="0" fontId="12" fillId="3" borderId="43" xfId="0" applyFont="1" applyFill="1" applyBorder="1" applyAlignment="1" applyProtection="1">
      <alignment horizontal="center" vertical="center" wrapText="1"/>
      <protection hidden="1"/>
    </xf>
    <xf numFmtId="0" fontId="12" fillId="3" borderId="77" xfId="0" applyFont="1" applyFill="1" applyBorder="1" applyAlignment="1" applyProtection="1">
      <alignment horizontal="center" vertical="center" wrapText="1"/>
      <protection hidden="1"/>
    </xf>
    <xf numFmtId="0" fontId="12" fillId="3" borderId="57" xfId="0" applyFont="1" applyFill="1" applyBorder="1" applyAlignment="1" applyProtection="1">
      <alignment horizontal="center" vertical="center" wrapText="1"/>
      <protection hidden="1"/>
    </xf>
    <xf numFmtId="0" fontId="10" fillId="13" borderId="9" xfId="0" applyFont="1" applyFill="1" applyBorder="1" applyAlignment="1" applyProtection="1">
      <alignment horizontal="center" vertical="center" wrapText="1"/>
      <protection hidden="1"/>
    </xf>
    <xf numFmtId="0" fontId="10" fillId="13" borderId="25" xfId="0" applyFont="1" applyFill="1" applyBorder="1" applyAlignment="1" applyProtection="1">
      <alignment horizontal="center" vertical="center" wrapText="1"/>
      <protection hidden="1"/>
    </xf>
    <xf numFmtId="0" fontId="23" fillId="12" borderId="54" xfId="0" applyFont="1" applyFill="1" applyBorder="1" applyAlignment="1" applyProtection="1">
      <alignment horizontal="center" wrapText="1"/>
      <protection hidden="1"/>
    </xf>
    <xf numFmtId="0" fontId="23" fillId="12" borderId="37" xfId="0" applyFont="1" applyFill="1" applyBorder="1" applyAlignment="1" applyProtection="1">
      <alignment horizontal="center" wrapText="1"/>
      <protection hidden="1"/>
    </xf>
    <xf numFmtId="0" fontId="10" fillId="13" borderId="54" xfId="0" applyFont="1" applyFill="1" applyBorder="1" applyAlignment="1" applyProtection="1">
      <alignment horizontal="center" vertical="center"/>
      <protection hidden="1"/>
    </xf>
    <xf numFmtId="0" fontId="10" fillId="13" borderId="53" xfId="0" applyFont="1" applyFill="1" applyBorder="1" applyAlignment="1" applyProtection="1">
      <alignment horizontal="center" vertical="center"/>
      <protection hidden="1"/>
    </xf>
    <xf numFmtId="0" fontId="10" fillId="13" borderId="37" xfId="0" applyFont="1" applyFill="1" applyBorder="1" applyAlignment="1" applyProtection="1">
      <alignment horizontal="center" vertical="center"/>
      <protection hidden="1"/>
    </xf>
    <xf numFmtId="0" fontId="23" fillId="12" borderId="0" xfId="0" applyFont="1" applyFill="1" applyBorder="1" applyAlignment="1" applyProtection="1">
      <alignment horizontal="center" wrapText="1"/>
      <protection hidden="1"/>
    </xf>
    <xf numFmtId="0" fontId="21" fillId="0" borderId="44"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center"/>
      <protection hidden="1"/>
    </xf>
    <xf numFmtId="9" fontId="10" fillId="13" borderId="12" xfId="0" applyNumberFormat="1" applyFont="1" applyFill="1" applyBorder="1" applyAlignment="1" applyProtection="1">
      <alignment horizontal="center" vertical="center"/>
      <protection hidden="1"/>
    </xf>
    <xf numFmtId="9" fontId="10" fillId="13" borderId="14" xfId="0" applyNumberFormat="1" applyFont="1" applyFill="1" applyBorder="1" applyAlignment="1" applyProtection="1">
      <alignment horizontal="center" vertical="center"/>
      <protection hidden="1"/>
    </xf>
    <xf numFmtId="0" fontId="6" fillId="14" borderId="57" xfId="0" applyFont="1" applyFill="1" applyBorder="1" applyAlignment="1" applyProtection="1">
      <alignment horizontal="center" vertical="center"/>
      <protection locked="0"/>
    </xf>
    <xf numFmtId="0" fontId="6" fillId="14" borderId="49" xfId="0" applyFont="1" applyFill="1" applyBorder="1" applyAlignment="1" applyProtection="1">
      <alignment horizontal="center" vertical="center"/>
      <protection locked="0"/>
    </xf>
    <xf numFmtId="0" fontId="6" fillId="14" borderId="15" xfId="0" applyFont="1" applyFill="1" applyBorder="1" applyAlignment="1" applyProtection="1">
      <alignment horizontal="center"/>
      <protection hidden="1"/>
    </xf>
    <xf numFmtId="0" fontId="6" fillId="14" borderId="0" xfId="0" applyFont="1" applyFill="1" applyBorder="1" applyAlignment="1" applyProtection="1">
      <alignment horizontal="center"/>
      <protection hidden="1"/>
    </xf>
    <xf numFmtId="0" fontId="6" fillId="14" borderId="16" xfId="0" applyFont="1" applyFill="1" applyBorder="1" applyAlignment="1" applyProtection="1">
      <alignment horizontal="center"/>
      <protection hidden="1"/>
    </xf>
    <xf numFmtId="0" fontId="5" fillId="14" borderId="17" xfId="0" applyFont="1" applyFill="1" applyBorder="1" applyAlignment="1" applyProtection="1">
      <alignment horizontal="center"/>
      <protection locked="0"/>
    </xf>
    <xf numFmtId="0" fontId="5" fillId="14" borderId="18" xfId="0" applyFont="1" applyFill="1" applyBorder="1" applyAlignment="1" applyProtection="1">
      <alignment horizontal="center"/>
      <protection locked="0"/>
    </xf>
    <xf numFmtId="0" fontId="5" fillId="14" borderId="19" xfId="0" applyFont="1" applyFill="1" applyBorder="1" applyAlignment="1" applyProtection="1">
      <alignment horizontal="center"/>
      <protection locked="0"/>
    </xf>
    <xf numFmtId="0" fontId="5" fillId="14" borderId="12" xfId="0" applyFont="1" applyFill="1" applyBorder="1" applyAlignment="1" applyProtection="1">
      <alignment horizontal="center" vertical="center" wrapText="1"/>
      <protection hidden="1"/>
    </xf>
    <xf numFmtId="0" fontId="5" fillId="14" borderId="13" xfId="0" applyFont="1" applyFill="1" applyBorder="1" applyAlignment="1" applyProtection="1">
      <alignment horizontal="center" vertical="center" wrapText="1"/>
      <protection hidden="1"/>
    </xf>
  </cellXfs>
  <cellStyles count="3">
    <cellStyle name="Normal" xfId="0" builtinId="0"/>
    <cellStyle name="Normal_Hoja1" xfId="2"/>
    <cellStyle name="Porcentaje" xfId="1" builtinId="5"/>
  </cellStyles>
  <dxfs count="43">
    <dxf>
      <font>
        <color rgb="FF9C0006"/>
      </font>
      <fill>
        <patternFill>
          <bgColor rgb="FFFFC7CE"/>
        </patternFill>
      </fill>
    </dxf>
    <dxf>
      <font>
        <color rgb="FF9C6500"/>
      </font>
      <fill>
        <patternFill>
          <bgColor rgb="FFFFEB9C"/>
        </patternFill>
      </fill>
    </dxf>
    <dxf>
      <font>
        <color auto="1"/>
      </font>
      <fill>
        <patternFill>
          <bgColor theme="6" tint="0.39994506668294322"/>
        </patternFill>
      </fill>
    </dxf>
    <dxf>
      <fill>
        <patternFill>
          <bgColor theme="0"/>
        </patternFill>
      </fill>
    </dxf>
    <dxf>
      <font>
        <color rgb="FFC00000"/>
      </font>
    </dxf>
    <dxf>
      <font>
        <color rgb="FFC00000"/>
      </font>
    </dxf>
    <dxf>
      <font>
        <color rgb="FFC00000"/>
      </font>
    </dxf>
    <dxf>
      <font>
        <color rgb="FFC00000"/>
      </font>
    </dxf>
    <dxf>
      <font>
        <color rgb="FFC00000"/>
      </font>
    </dxf>
    <dxf>
      <font>
        <color rgb="FFC00000"/>
      </font>
    </dxf>
    <dxf>
      <font>
        <color rgb="FF9C0006"/>
      </font>
      <fill>
        <patternFill>
          <bgColor rgb="FFFFC7CE"/>
        </patternFill>
      </fill>
    </dxf>
    <dxf>
      <font>
        <color rgb="FF9C6500"/>
      </font>
      <fill>
        <patternFill>
          <bgColor rgb="FFFFEB9C"/>
        </patternFill>
      </fill>
    </dxf>
    <dxf>
      <font>
        <color auto="1"/>
      </font>
      <fill>
        <patternFill>
          <bgColor theme="6" tint="0.39994506668294322"/>
        </patternFill>
      </fill>
    </dxf>
    <dxf>
      <fill>
        <patternFill>
          <bgColor theme="0"/>
        </patternFill>
      </fill>
    </dxf>
    <dxf>
      <font>
        <color rgb="FF9C0006"/>
      </font>
      <fill>
        <patternFill>
          <bgColor rgb="FFFFC7CE"/>
        </patternFill>
      </fill>
    </dxf>
    <dxf>
      <font>
        <color rgb="FF9C6500"/>
      </font>
      <fill>
        <patternFill>
          <bgColor rgb="FFFFEB9C"/>
        </patternFill>
      </fill>
    </dxf>
    <dxf>
      <font>
        <color auto="1"/>
      </font>
      <fill>
        <patternFill>
          <bgColor theme="6" tint="0.39994506668294322"/>
        </patternFill>
      </fill>
    </dxf>
    <dxf>
      <fill>
        <patternFill>
          <bgColor theme="0"/>
        </patternFill>
      </fill>
    </dxf>
    <dxf>
      <font>
        <color rgb="FF9C0006"/>
      </font>
      <fill>
        <patternFill>
          <bgColor rgb="FFFFC7CE"/>
        </patternFill>
      </fill>
    </dxf>
    <dxf>
      <font>
        <color rgb="FF9C6500"/>
      </font>
      <fill>
        <patternFill>
          <bgColor rgb="FFFFEB9C"/>
        </patternFill>
      </fill>
    </dxf>
    <dxf>
      <font>
        <color auto="1"/>
      </font>
      <fill>
        <patternFill>
          <bgColor theme="6" tint="0.39994506668294322"/>
        </patternFill>
      </fill>
    </dxf>
    <dxf>
      <fill>
        <patternFill>
          <bgColor theme="0"/>
        </patternFill>
      </fill>
    </dxf>
    <dxf>
      <font>
        <color rgb="FFC00000"/>
      </font>
    </dxf>
    <dxf>
      <font>
        <color rgb="FF9C0006"/>
      </font>
      <fill>
        <patternFill>
          <bgColor rgb="FFFFC7CE"/>
        </patternFill>
      </fill>
    </dxf>
    <dxf>
      <font>
        <color rgb="FF9C6500"/>
      </font>
      <fill>
        <patternFill>
          <bgColor rgb="FFFFEB9C"/>
        </patternFill>
      </fill>
    </dxf>
    <dxf>
      <font>
        <color auto="1"/>
      </font>
      <fill>
        <patternFill>
          <bgColor theme="6" tint="0.39994506668294322"/>
        </patternFill>
      </fill>
    </dxf>
    <dxf>
      <fill>
        <patternFill>
          <bgColor theme="0"/>
        </patternFill>
      </fill>
    </dxf>
    <dxf>
      <font>
        <color rgb="FF9C0006"/>
      </font>
      <fill>
        <patternFill>
          <bgColor rgb="FFFFC7CE"/>
        </patternFill>
      </fill>
    </dxf>
    <dxf>
      <font>
        <color rgb="FF9C6500"/>
      </font>
      <fill>
        <patternFill>
          <bgColor rgb="FFFFEB9C"/>
        </patternFill>
      </fill>
    </dxf>
    <dxf>
      <font>
        <color auto="1"/>
      </font>
      <fill>
        <patternFill>
          <bgColor theme="6" tint="0.39994506668294322"/>
        </patternFill>
      </fill>
    </dxf>
    <dxf>
      <fill>
        <patternFill>
          <bgColor theme="0"/>
        </patternFill>
      </fill>
    </dxf>
    <dxf>
      <font>
        <color rgb="FF9C0006"/>
      </font>
      <fill>
        <patternFill>
          <bgColor rgb="FFFFC7CE"/>
        </patternFill>
      </fill>
    </dxf>
    <dxf>
      <font>
        <color rgb="FF9C6500"/>
      </font>
      <fill>
        <patternFill>
          <bgColor rgb="FFFFEB9C"/>
        </patternFill>
      </fill>
    </dxf>
    <dxf>
      <font>
        <color auto="1"/>
      </font>
      <fill>
        <patternFill>
          <bgColor theme="6" tint="0.39994506668294322"/>
        </patternFill>
      </fill>
    </dxf>
    <dxf>
      <fill>
        <patternFill>
          <bgColor theme="0"/>
        </patternFill>
      </fill>
    </dxf>
    <dxf>
      <font>
        <color rgb="FF9C0006"/>
      </font>
      <fill>
        <patternFill>
          <bgColor rgb="FFFFC7CE"/>
        </patternFill>
      </fill>
    </dxf>
    <dxf>
      <font>
        <color rgb="FF9C6500"/>
      </font>
      <fill>
        <patternFill>
          <bgColor rgb="FFFFEB9C"/>
        </patternFill>
      </fill>
    </dxf>
    <dxf>
      <font>
        <color auto="1"/>
      </font>
      <fill>
        <patternFill>
          <bgColor theme="6" tint="0.39994506668294322"/>
        </patternFill>
      </fill>
    </dxf>
    <dxf>
      <fill>
        <patternFill>
          <bgColor theme="0"/>
        </patternFill>
      </fill>
    </dxf>
    <dxf>
      <font>
        <color rgb="FF9C0006"/>
      </font>
      <fill>
        <patternFill>
          <bgColor rgb="FFFFC7CE"/>
        </patternFill>
      </fill>
    </dxf>
    <dxf>
      <font>
        <color rgb="FF9C6500"/>
      </font>
      <fill>
        <patternFill>
          <bgColor rgb="FFFFEB9C"/>
        </patternFill>
      </fill>
    </dxf>
    <dxf>
      <font>
        <color auto="1"/>
      </font>
      <fill>
        <patternFill>
          <bgColor theme="6" tint="0.39994506668294322"/>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abajo.gob.ec/wp-content/uploads/2015/12/LogoMDT.png"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333375</xdr:rowOff>
    </xdr:from>
    <xdr:to>
      <xdr:col>1</xdr:col>
      <xdr:colOff>38100</xdr:colOff>
      <xdr:row>3</xdr:row>
      <xdr:rowOff>150887</xdr:rowOff>
    </xdr:to>
    <xdr:pic>
      <xdr:nvPicPr>
        <xdr:cNvPr id="2" name="4 Imagen" descr="Descripción: Image result for MINISTERIO DEL TRABAJO">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t="22736" b="29222"/>
        <a:stretch>
          <a:fillRect/>
        </a:stretch>
      </xdr:blipFill>
      <xdr:spPr bwMode="auto">
        <a:xfrm>
          <a:off x="514350" y="190500"/>
          <a:ext cx="0" cy="453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466725</xdr:colOff>
      <xdr:row>0</xdr:row>
      <xdr:rowOff>0</xdr:rowOff>
    </xdr:from>
    <xdr:to>
      <xdr:col>3</xdr:col>
      <xdr:colOff>971550</xdr:colOff>
      <xdr:row>2</xdr:row>
      <xdr:rowOff>123825</xdr:rowOff>
    </xdr:to>
    <xdr:pic>
      <xdr:nvPicPr>
        <xdr:cNvPr id="6" name="Imagen 5">
          <a:extLst>
            <a:ext uri="{FF2B5EF4-FFF2-40B4-BE49-F238E27FC236}">
              <a16:creationId xmlns:a16="http://schemas.microsoft.com/office/drawing/2014/main" xmlns="" id="{562CE993-05C4-46FA-A1E4-A33BDC20251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475297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1</xdr:rowOff>
    </xdr:from>
    <xdr:to>
      <xdr:col>7</xdr:col>
      <xdr:colOff>1113486</xdr:colOff>
      <xdr:row>0</xdr:row>
      <xdr:rowOff>1140317</xdr:rowOff>
    </xdr:to>
    <xdr:pic>
      <xdr:nvPicPr>
        <xdr:cNvPr id="8" name="Imagen 7">
          <a:extLst>
            <a:ext uri="{FF2B5EF4-FFF2-40B4-BE49-F238E27FC236}">
              <a16:creationId xmlns:a16="http://schemas.microsoft.com/office/drawing/2014/main" xmlns="" id="{249DBC6C-AB5B-4388-946D-E10EE30ACD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155" y="1"/>
          <a:ext cx="6493099" cy="11403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7"/>
  <sheetViews>
    <sheetView topLeftCell="H4" workbookViewId="0">
      <selection activeCell="S19" sqref="S19"/>
    </sheetView>
  </sheetViews>
  <sheetFormatPr baseColWidth="10" defaultRowHeight="15" x14ac:dyDescent="0.25"/>
  <cols>
    <col min="1" max="1" width="2.85546875" customWidth="1"/>
    <col min="2" max="2" width="12.7109375" customWidth="1"/>
    <col min="3" max="3" width="7.28515625" customWidth="1"/>
    <col min="4" max="4" width="8.28515625" customWidth="1"/>
    <col min="5" max="5" width="7.28515625" customWidth="1"/>
    <col min="6" max="6" width="7.85546875" customWidth="1"/>
    <col min="7" max="7" width="13.28515625" customWidth="1"/>
    <col min="8" max="8" width="10.7109375" customWidth="1"/>
    <col min="9" max="9" width="11.5703125" customWidth="1"/>
    <col min="10" max="13" width="12.7109375" customWidth="1"/>
    <col min="14" max="14" width="9.5703125" customWidth="1"/>
    <col min="16" max="16" width="11.42578125" customWidth="1"/>
    <col min="17" max="17" width="10" customWidth="1"/>
  </cols>
  <sheetData>
    <row r="3" spans="1:29" s="18" customFormat="1" ht="45" customHeight="1" x14ac:dyDescent="0.2">
      <c r="A3" s="12" t="s">
        <v>26</v>
      </c>
      <c r="B3" s="13" t="s">
        <v>40</v>
      </c>
      <c r="C3" s="12" t="s">
        <v>41</v>
      </c>
      <c r="D3" s="13" t="s">
        <v>27</v>
      </c>
      <c r="E3" s="12" t="s">
        <v>28</v>
      </c>
      <c r="F3" s="13" t="s">
        <v>29</v>
      </c>
      <c r="G3" s="407" t="s">
        <v>30</v>
      </c>
      <c r="H3" s="408"/>
      <c r="I3" s="409"/>
      <c r="J3" s="404" t="s">
        <v>31</v>
      </c>
      <c r="K3" s="405"/>
      <c r="L3" s="405"/>
      <c r="M3" s="405"/>
      <c r="N3" s="405"/>
      <c r="O3" s="405"/>
      <c r="P3" s="405"/>
      <c r="Q3" s="406"/>
      <c r="R3" s="410" t="s">
        <v>32</v>
      </c>
      <c r="S3" s="411"/>
      <c r="T3" s="412"/>
      <c r="U3" s="413" t="s">
        <v>33</v>
      </c>
      <c r="V3" s="414"/>
      <c r="W3" s="415"/>
      <c r="X3" s="13" t="s">
        <v>34</v>
      </c>
      <c r="Y3" s="13" t="s">
        <v>35</v>
      </c>
      <c r="Z3" s="13" t="s">
        <v>36</v>
      </c>
      <c r="AA3" s="17"/>
      <c r="AB3" s="17"/>
      <c r="AC3" s="17"/>
    </row>
    <row r="4" spans="1:29" ht="57" x14ac:dyDescent="0.25">
      <c r="A4" s="1">
        <v>1</v>
      </c>
      <c r="B4" s="1"/>
      <c r="C4" s="1"/>
      <c r="D4" s="1"/>
      <c r="E4" s="1"/>
      <c r="F4" s="1"/>
      <c r="G4" s="14" t="s">
        <v>43</v>
      </c>
      <c r="H4" s="14" t="s">
        <v>42</v>
      </c>
      <c r="I4" s="14" t="s">
        <v>15</v>
      </c>
      <c r="J4" s="3" t="s">
        <v>37</v>
      </c>
      <c r="K4" s="3" t="s">
        <v>23</v>
      </c>
      <c r="L4" s="3" t="s">
        <v>24</v>
      </c>
      <c r="M4" s="3" t="s">
        <v>38</v>
      </c>
      <c r="N4" s="3" t="s">
        <v>39</v>
      </c>
      <c r="O4" s="20" t="s">
        <v>46</v>
      </c>
      <c r="P4" s="3" t="s">
        <v>42</v>
      </c>
      <c r="Q4" s="3" t="s">
        <v>15</v>
      </c>
      <c r="R4" s="15" t="s">
        <v>44</v>
      </c>
      <c r="S4" s="15" t="s">
        <v>45</v>
      </c>
      <c r="T4" s="15" t="s">
        <v>15</v>
      </c>
      <c r="U4" s="19" t="s">
        <v>44</v>
      </c>
      <c r="V4" s="16" t="s">
        <v>45</v>
      </c>
      <c r="W4" s="16" t="s">
        <v>15</v>
      </c>
      <c r="X4" s="1"/>
      <c r="Y4" s="1"/>
      <c r="Z4" s="1"/>
    </row>
    <row r="5" spans="1:29" x14ac:dyDescent="0.25">
      <c r="A5" s="1">
        <v>2</v>
      </c>
      <c r="B5" s="1"/>
      <c r="C5" s="1"/>
      <c r="D5" s="1"/>
      <c r="E5" s="1"/>
      <c r="F5" s="1"/>
      <c r="G5" s="2">
        <v>0.3</v>
      </c>
      <c r="H5" s="2">
        <f>G5/4*10</f>
        <v>0.75</v>
      </c>
      <c r="I5" s="2">
        <f t="shared" ref="I5:I13" si="0">100%-H5</f>
        <v>0.25</v>
      </c>
      <c r="J5" s="7">
        <v>0.5</v>
      </c>
      <c r="K5" s="7">
        <v>0.20630000000000001</v>
      </c>
      <c r="L5" s="7">
        <v>0.1</v>
      </c>
      <c r="M5" s="7">
        <v>6.6699999999999995E-2</v>
      </c>
      <c r="N5" s="10">
        <f>SUM(J5:M5)</f>
        <v>0.873</v>
      </c>
      <c r="O5" s="4">
        <f t="shared" ref="O5:O12" si="1">IF(N5="","",N5*30%)</f>
        <v>0.26189999999999997</v>
      </c>
      <c r="P5" s="4">
        <f>O5/3*10</f>
        <v>0.87299999999999989</v>
      </c>
      <c r="Q5" s="4">
        <f>100%-P5</f>
        <v>0.12700000000000011</v>
      </c>
      <c r="R5" s="5">
        <v>0.12</v>
      </c>
      <c r="S5" s="5">
        <f>R5/0.15*1</f>
        <v>0.8</v>
      </c>
      <c r="T5" s="5">
        <f t="shared" ref="T5:T13" si="2">100%-S5</f>
        <v>0.19999999999999996</v>
      </c>
      <c r="U5" s="6">
        <f t="shared" ref="U5:U12" si="3">0.15*100/100</f>
        <v>0.15</v>
      </c>
      <c r="V5" s="6">
        <f>U5/0.15*1</f>
        <v>1</v>
      </c>
      <c r="W5" s="6">
        <f t="shared" ref="W5:W13" si="4">100%-V5</f>
        <v>0</v>
      </c>
      <c r="X5" s="1"/>
      <c r="Y5" s="1"/>
      <c r="Z5" s="1"/>
    </row>
    <row r="6" spans="1:29" x14ac:dyDescent="0.25">
      <c r="A6" s="1">
        <v>3</v>
      </c>
      <c r="B6" s="1"/>
      <c r="C6" s="1"/>
      <c r="D6" s="1"/>
      <c r="E6" s="1"/>
      <c r="F6" s="1"/>
      <c r="G6" s="2">
        <v>0.3</v>
      </c>
      <c r="H6" s="2">
        <f>G6/4*10</f>
        <v>0.75</v>
      </c>
      <c r="I6" s="2">
        <f t="shared" si="0"/>
        <v>0.25</v>
      </c>
      <c r="J6" s="7">
        <v>0.5</v>
      </c>
      <c r="K6" s="7">
        <v>0.20630000000000001</v>
      </c>
      <c r="L6" s="7">
        <v>0.1</v>
      </c>
      <c r="M6" s="7">
        <v>6.6699999999999995E-2</v>
      </c>
      <c r="N6" s="10">
        <f t="shared" ref="N6:N12" si="5">SUM(J6:M6)</f>
        <v>0.873</v>
      </c>
      <c r="O6" s="4">
        <f t="shared" si="1"/>
        <v>0.26189999999999997</v>
      </c>
      <c r="P6" s="4">
        <f t="shared" ref="P6:P12" si="6">O6/3*10</f>
        <v>0.87299999999999989</v>
      </c>
      <c r="Q6" s="4">
        <f t="shared" ref="Q6:Q11" si="7">100%-P6</f>
        <v>0.12700000000000011</v>
      </c>
      <c r="R6" s="5">
        <f t="shared" ref="R6:R12" si="8">0.15*100/100</f>
        <v>0.15</v>
      </c>
      <c r="S6" s="5">
        <f t="shared" ref="S6:S12" si="9">R6/0.15*1</f>
        <v>1</v>
      </c>
      <c r="T6" s="5">
        <f t="shared" si="2"/>
        <v>0</v>
      </c>
      <c r="U6" s="6">
        <v>0.1</v>
      </c>
      <c r="V6" s="6">
        <f t="shared" ref="V6:V12" si="10">U6/0.15*1</f>
        <v>0.66666666666666674</v>
      </c>
      <c r="W6" s="6">
        <f t="shared" si="4"/>
        <v>0.33333333333333326</v>
      </c>
      <c r="X6" s="1"/>
      <c r="Y6" s="1"/>
      <c r="Z6" s="1"/>
    </row>
    <row r="7" spans="1:29" x14ac:dyDescent="0.25">
      <c r="A7" s="1">
        <v>4</v>
      </c>
      <c r="B7" s="1"/>
      <c r="C7" s="1"/>
      <c r="D7" s="1"/>
      <c r="E7" s="1"/>
      <c r="F7" s="1"/>
      <c r="G7" s="2">
        <v>0.3</v>
      </c>
      <c r="H7" s="2">
        <f t="shared" ref="H7:H11" si="11">G7/4*10</f>
        <v>0.75</v>
      </c>
      <c r="I7" s="2">
        <f t="shared" si="0"/>
        <v>0.25</v>
      </c>
      <c r="J7" s="7">
        <v>0.5</v>
      </c>
      <c r="K7" s="7">
        <v>0.20630000000000001</v>
      </c>
      <c r="L7" s="7">
        <v>0.1</v>
      </c>
      <c r="M7" s="7">
        <v>6.6699999999999995E-2</v>
      </c>
      <c r="N7" s="10">
        <f t="shared" si="5"/>
        <v>0.873</v>
      </c>
      <c r="O7" s="4">
        <f t="shared" si="1"/>
        <v>0.26189999999999997</v>
      </c>
      <c r="P7" s="4">
        <f t="shared" si="6"/>
        <v>0.87299999999999989</v>
      </c>
      <c r="Q7" s="4">
        <f t="shared" si="7"/>
        <v>0.12700000000000011</v>
      </c>
      <c r="R7" s="5">
        <f t="shared" si="8"/>
        <v>0.15</v>
      </c>
      <c r="S7" s="5">
        <f t="shared" si="9"/>
        <v>1</v>
      </c>
      <c r="T7" s="5">
        <f t="shared" si="2"/>
        <v>0</v>
      </c>
      <c r="U7" s="6">
        <f t="shared" si="3"/>
        <v>0.15</v>
      </c>
      <c r="V7" s="6">
        <f t="shared" si="10"/>
        <v>1</v>
      </c>
      <c r="W7" s="6">
        <f t="shared" si="4"/>
        <v>0</v>
      </c>
      <c r="X7" s="1"/>
      <c r="Y7" s="1"/>
      <c r="Z7" s="1"/>
    </row>
    <row r="8" spans="1:29" x14ac:dyDescent="0.25">
      <c r="A8" s="1">
        <v>5</v>
      </c>
      <c r="B8" s="1"/>
      <c r="C8" s="1"/>
      <c r="D8" s="1"/>
      <c r="E8" s="1"/>
      <c r="F8" s="1"/>
      <c r="G8" s="2">
        <v>0.3</v>
      </c>
      <c r="H8" s="2">
        <f t="shared" si="11"/>
        <v>0.75</v>
      </c>
      <c r="I8" s="2">
        <f t="shared" si="0"/>
        <v>0.25</v>
      </c>
      <c r="J8" s="7">
        <v>0.5</v>
      </c>
      <c r="K8" s="7">
        <v>0.20630000000000001</v>
      </c>
      <c r="L8" s="7">
        <v>0.1</v>
      </c>
      <c r="M8" s="7">
        <v>6.6699999999999995E-2</v>
      </c>
      <c r="N8" s="10">
        <f t="shared" si="5"/>
        <v>0.873</v>
      </c>
      <c r="O8" s="4">
        <f t="shared" si="1"/>
        <v>0.26189999999999997</v>
      </c>
      <c r="P8" s="4">
        <f t="shared" si="6"/>
        <v>0.87299999999999989</v>
      </c>
      <c r="Q8" s="4">
        <f t="shared" si="7"/>
        <v>0.12700000000000011</v>
      </c>
      <c r="R8" s="5">
        <f t="shared" si="8"/>
        <v>0.15</v>
      </c>
      <c r="S8" s="5">
        <f t="shared" si="9"/>
        <v>1</v>
      </c>
      <c r="T8" s="5">
        <f t="shared" si="2"/>
        <v>0</v>
      </c>
      <c r="U8" s="6">
        <f t="shared" si="3"/>
        <v>0.15</v>
      </c>
      <c r="V8" s="6">
        <f t="shared" si="10"/>
        <v>1</v>
      </c>
      <c r="W8" s="6">
        <f t="shared" si="4"/>
        <v>0</v>
      </c>
      <c r="X8" s="1"/>
      <c r="Y8" s="1"/>
      <c r="Z8" s="1"/>
    </row>
    <row r="9" spans="1:29" x14ac:dyDescent="0.25">
      <c r="A9" s="1">
        <v>6</v>
      </c>
      <c r="B9" s="1"/>
      <c r="C9" s="1"/>
      <c r="D9" s="1"/>
      <c r="E9" s="1"/>
      <c r="F9" s="1"/>
      <c r="G9" s="2">
        <v>0.3</v>
      </c>
      <c r="H9" s="2">
        <f t="shared" si="11"/>
        <v>0.75</v>
      </c>
      <c r="I9" s="2">
        <f t="shared" si="0"/>
        <v>0.25</v>
      </c>
      <c r="J9" s="7">
        <v>0.5</v>
      </c>
      <c r="K9" s="7">
        <v>0.20630000000000001</v>
      </c>
      <c r="L9" s="7">
        <v>0.1</v>
      </c>
      <c r="M9" s="7">
        <v>6.6699999999999995E-2</v>
      </c>
      <c r="N9" s="10">
        <f t="shared" si="5"/>
        <v>0.873</v>
      </c>
      <c r="O9" s="4">
        <f t="shared" si="1"/>
        <v>0.26189999999999997</v>
      </c>
      <c r="P9" s="4">
        <f t="shared" si="6"/>
        <v>0.87299999999999989</v>
      </c>
      <c r="Q9" s="4">
        <f t="shared" si="7"/>
        <v>0.12700000000000011</v>
      </c>
      <c r="R9" s="5">
        <f t="shared" si="8"/>
        <v>0.15</v>
      </c>
      <c r="S9" s="5">
        <f t="shared" si="9"/>
        <v>1</v>
      </c>
      <c r="T9" s="5">
        <f t="shared" si="2"/>
        <v>0</v>
      </c>
      <c r="U9" s="6">
        <f t="shared" si="3"/>
        <v>0.15</v>
      </c>
      <c r="V9" s="6">
        <f t="shared" si="10"/>
        <v>1</v>
      </c>
      <c r="W9" s="6">
        <f t="shared" si="4"/>
        <v>0</v>
      </c>
      <c r="X9" s="1"/>
      <c r="Y9" s="1"/>
      <c r="Z9" s="1"/>
    </row>
    <row r="10" spans="1:29" x14ac:dyDescent="0.25">
      <c r="A10" s="1">
        <v>7</v>
      </c>
      <c r="B10" s="1"/>
      <c r="C10" s="1"/>
      <c r="D10" s="1"/>
      <c r="E10" s="1"/>
      <c r="F10" s="1"/>
      <c r="G10" s="2">
        <v>0.3</v>
      </c>
      <c r="H10" s="2">
        <f t="shared" si="11"/>
        <v>0.75</v>
      </c>
      <c r="I10" s="2">
        <f t="shared" si="0"/>
        <v>0.25</v>
      </c>
      <c r="J10" s="7">
        <v>0.5</v>
      </c>
      <c r="K10" s="7">
        <v>0.20630000000000001</v>
      </c>
      <c r="L10" s="7">
        <v>0.1</v>
      </c>
      <c r="M10" s="7">
        <v>6.6699999999999995E-2</v>
      </c>
      <c r="N10" s="10">
        <f t="shared" si="5"/>
        <v>0.873</v>
      </c>
      <c r="O10" s="4">
        <f t="shared" si="1"/>
        <v>0.26189999999999997</v>
      </c>
      <c r="P10" s="4">
        <f t="shared" si="6"/>
        <v>0.87299999999999989</v>
      </c>
      <c r="Q10" s="4">
        <f t="shared" si="7"/>
        <v>0.12700000000000011</v>
      </c>
      <c r="R10" s="5">
        <f t="shared" si="8"/>
        <v>0.15</v>
      </c>
      <c r="S10" s="5">
        <f t="shared" si="9"/>
        <v>1</v>
      </c>
      <c r="T10" s="5">
        <f t="shared" si="2"/>
        <v>0</v>
      </c>
      <c r="U10" s="6">
        <v>0.1</v>
      </c>
      <c r="V10" s="6">
        <f t="shared" si="10"/>
        <v>0.66666666666666674</v>
      </c>
      <c r="W10" s="6">
        <f t="shared" si="4"/>
        <v>0.33333333333333326</v>
      </c>
      <c r="X10" s="1"/>
      <c r="Y10" s="1"/>
      <c r="Z10" s="1"/>
    </row>
    <row r="11" spans="1:29" x14ac:dyDescent="0.25">
      <c r="A11" s="1">
        <v>8</v>
      </c>
      <c r="B11" s="1"/>
      <c r="C11" s="1"/>
      <c r="D11" s="1"/>
      <c r="E11" s="1"/>
      <c r="F11" s="1"/>
      <c r="G11" s="2">
        <v>0.3</v>
      </c>
      <c r="H11" s="2">
        <f t="shared" si="11"/>
        <v>0.75</v>
      </c>
      <c r="I11" s="2">
        <f t="shared" si="0"/>
        <v>0.25</v>
      </c>
      <c r="J11" s="7">
        <v>0.5</v>
      </c>
      <c r="K11" s="7">
        <v>0.20630000000000001</v>
      </c>
      <c r="L11" s="7">
        <v>0.1</v>
      </c>
      <c r="M11" s="7">
        <v>6.6699999999999995E-2</v>
      </c>
      <c r="N11" s="10">
        <f t="shared" si="5"/>
        <v>0.873</v>
      </c>
      <c r="O11" s="4">
        <f t="shared" si="1"/>
        <v>0.26189999999999997</v>
      </c>
      <c r="P11" s="4">
        <f t="shared" si="6"/>
        <v>0.87299999999999989</v>
      </c>
      <c r="Q11" s="4">
        <f t="shared" si="7"/>
        <v>0.12700000000000011</v>
      </c>
      <c r="R11" s="5">
        <f t="shared" si="8"/>
        <v>0.15</v>
      </c>
      <c r="S11" s="5">
        <f t="shared" si="9"/>
        <v>1</v>
      </c>
      <c r="T11" s="5">
        <f t="shared" si="2"/>
        <v>0</v>
      </c>
      <c r="U11" s="6">
        <f t="shared" si="3"/>
        <v>0.15</v>
      </c>
      <c r="V11" s="6">
        <f t="shared" si="10"/>
        <v>1</v>
      </c>
      <c r="W11" s="6">
        <f t="shared" si="4"/>
        <v>0</v>
      </c>
      <c r="X11" s="1"/>
      <c r="Y11" s="1"/>
      <c r="Z11" s="1"/>
    </row>
    <row r="12" spans="1:29" x14ac:dyDescent="0.25">
      <c r="A12" s="1">
        <v>9</v>
      </c>
      <c r="B12" s="1"/>
      <c r="C12" s="1"/>
      <c r="D12" s="1"/>
      <c r="E12" s="1"/>
      <c r="F12" s="1"/>
      <c r="G12" s="2">
        <v>0.3</v>
      </c>
      <c r="H12" s="2">
        <f>G12/4*10</f>
        <v>0.75</v>
      </c>
      <c r="I12" s="2">
        <f t="shared" si="0"/>
        <v>0.25</v>
      </c>
      <c r="J12" s="21">
        <v>0.5</v>
      </c>
      <c r="K12" s="21">
        <v>0.20630000000000001</v>
      </c>
      <c r="L12" s="21">
        <v>0.1</v>
      </c>
      <c r="M12" s="21">
        <v>6.6699999999999995E-2</v>
      </c>
      <c r="N12" s="22">
        <f t="shared" si="5"/>
        <v>0.873</v>
      </c>
      <c r="O12" s="8">
        <f t="shared" si="1"/>
        <v>0.26189999999999997</v>
      </c>
      <c r="P12" s="4">
        <f t="shared" si="6"/>
        <v>0.87299999999999989</v>
      </c>
      <c r="Q12" s="4">
        <f>100%-P12</f>
        <v>0.12700000000000011</v>
      </c>
      <c r="R12" s="5">
        <f t="shared" si="8"/>
        <v>0.15</v>
      </c>
      <c r="S12" s="5">
        <f t="shared" si="9"/>
        <v>1</v>
      </c>
      <c r="T12" s="5">
        <f t="shared" si="2"/>
        <v>0</v>
      </c>
      <c r="U12" s="6">
        <f t="shared" si="3"/>
        <v>0.15</v>
      </c>
      <c r="V12" s="6">
        <f t="shared" si="10"/>
        <v>1</v>
      </c>
      <c r="W12" s="6">
        <f t="shared" si="4"/>
        <v>0</v>
      </c>
      <c r="X12" s="1"/>
      <c r="Y12" s="1"/>
      <c r="Z12" s="1"/>
    </row>
    <row r="13" spans="1:29" ht="35.25" customHeight="1" x14ac:dyDescent="0.25">
      <c r="A13" s="1"/>
      <c r="B13" s="402" t="s">
        <v>47</v>
      </c>
      <c r="C13" s="403"/>
      <c r="D13" s="403"/>
      <c r="E13" s="403"/>
      <c r="F13" s="403"/>
      <c r="G13" s="23"/>
      <c r="H13" s="9">
        <f>AVERAGE(H5:H12)</f>
        <v>0.75</v>
      </c>
      <c r="I13" s="9">
        <f t="shared" si="0"/>
        <v>0.25</v>
      </c>
      <c r="J13" s="23">
        <f>AVERAGE(J5:J12)</f>
        <v>0.5</v>
      </c>
      <c r="K13" s="23">
        <f t="shared" ref="K13:M13" si="12">AVERAGE(K5:K12)</f>
        <v>0.20629999999999998</v>
      </c>
      <c r="L13" s="23">
        <f t="shared" si="12"/>
        <v>9.9999999999999992E-2</v>
      </c>
      <c r="M13" s="23">
        <f t="shared" si="12"/>
        <v>6.6699999999999995E-2</v>
      </c>
      <c r="N13" s="23"/>
      <c r="O13" s="25"/>
      <c r="P13" s="9">
        <f>AVERAGE(P5:P12)</f>
        <v>0.873</v>
      </c>
      <c r="Q13" s="9">
        <f>100%-P13</f>
        <v>0.127</v>
      </c>
      <c r="R13" s="23"/>
      <c r="S13" s="9">
        <f>AVERAGE(S5:S12)</f>
        <v>0.97499999999999998</v>
      </c>
      <c r="T13" s="9">
        <f t="shared" si="2"/>
        <v>2.5000000000000022E-2</v>
      </c>
      <c r="U13" s="23"/>
      <c r="V13" s="9">
        <f>AVERAGE(V5:V12)</f>
        <v>0.91666666666666674</v>
      </c>
      <c r="W13" s="9">
        <f t="shared" si="4"/>
        <v>8.3333333333333259E-2</v>
      </c>
      <c r="X13" s="1"/>
      <c r="Y13" s="1"/>
      <c r="Z13" s="1"/>
    </row>
    <row r="14" spans="1:29" ht="50.25" customHeight="1" x14ac:dyDescent="0.25">
      <c r="A14" s="1"/>
      <c r="B14" s="402" t="s">
        <v>48</v>
      </c>
      <c r="C14" s="403"/>
      <c r="D14" s="403"/>
      <c r="E14" s="403"/>
      <c r="F14" s="403"/>
      <c r="G14" s="24"/>
      <c r="H14" s="9">
        <f>IF(H13="","",H13*40%)</f>
        <v>0.30000000000000004</v>
      </c>
      <c r="I14" s="9">
        <f>40%-H14</f>
        <v>9.9999999999999978E-2</v>
      </c>
      <c r="J14" s="26"/>
      <c r="K14" s="26"/>
      <c r="L14" s="26"/>
      <c r="M14" s="26"/>
      <c r="N14" s="25"/>
      <c r="O14" s="23"/>
      <c r="P14" s="9">
        <f>IF(P13="","",P13*30%)</f>
        <v>0.26189999999999997</v>
      </c>
      <c r="Q14" s="9">
        <f>40%-P14</f>
        <v>0.13810000000000006</v>
      </c>
      <c r="R14" s="1"/>
      <c r="S14" s="9">
        <f>IF(S13="","",S13*15%)</f>
        <v>0.14624999999999999</v>
      </c>
      <c r="T14" s="10">
        <f>15%-S14</f>
        <v>3.7500000000000033E-3</v>
      </c>
      <c r="U14" s="1"/>
      <c r="V14" s="9">
        <f>IF(V13="","",V13*15%)</f>
        <v>0.13750000000000001</v>
      </c>
      <c r="W14" s="10">
        <f>15%-V14</f>
        <v>1.2499999999999983E-2</v>
      </c>
      <c r="X14" s="1"/>
      <c r="Y14" s="1"/>
      <c r="Z14" s="1"/>
    </row>
    <row r="15" spans="1:29" x14ac:dyDescent="0.25">
      <c r="H15" s="11"/>
      <c r="I15" s="11"/>
    </row>
    <row r="16" spans="1:29" x14ac:dyDescent="0.25">
      <c r="H16" s="11"/>
      <c r="I16" s="11">
        <f>SUM(H14,P14,S14,V14)</f>
        <v>0.84565000000000001</v>
      </c>
    </row>
    <row r="17" spans="8:16" x14ac:dyDescent="0.25">
      <c r="H17" s="11"/>
      <c r="P17" s="11"/>
    </row>
  </sheetData>
  <mergeCells count="6">
    <mergeCell ref="B14:F14"/>
    <mergeCell ref="J3:Q3"/>
    <mergeCell ref="G3:I3"/>
    <mergeCell ref="R3:T3"/>
    <mergeCell ref="U3:W3"/>
    <mergeCell ref="B13:F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1"/>
  <sheetViews>
    <sheetView showGridLines="0" tabSelected="1" zoomScaleNormal="100" workbookViewId="0">
      <selection activeCell="B7" sqref="B7:F7"/>
    </sheetView>
  </sheetViews>
  <sheetFormatPr baseColWidth="10" defaultColWidth="0" defaultRowHeight="0" customHeight="1" zeroHeight="1" x14ac:dyDescent="0.2"/>
  <cols>
    <col min="1" max="1" width="7.140625" style="223" customWidth="1"/>
    <col min="2" max="2" width="5.85546875" style="223" customWidth="1"/>
    <col min="3" max="3" width="50.7109375" style="225" customWidth="1"/>
    <col min="4" max="5" width="53" style="225" customWidth="1"/>
    <col min="6" max="6" width="6.5703125" style="223" customWidth="1"/>
    <col min="7" max="7" width="6.85546875" style="223" customWidth="1"/>
    <col min="8" max="16384" width="11.42578125" style="223" hidden="1"/>
  </cols>
  <sheetData>
    <row r="1" spans="2:6" ht="12" x14ac:dyDescent="0.2">
      <c r="B1" s="222"/>
      <c r="C1" s="222"/>
      <c r="D1" s="222"/>
      <c r="E1" s="222"/>
    </row>
    <row r="2" spans="2:6" ht="12" x14ac:dyDescent="0.2">
      <c r="B2" s="428" t="s">
        <v>74</v>
      </c>
      <c r="C2" s="428"/>
      <c r="D2" s="428"/>
      <c r="E2" s="428"/>
      <c r="F2" s="428"/>
    </row>
    <row r="3" spans="2:6" ht="12" x14ac:dyDescent="0.2">
      <c r="B3" s="224"/>
      <c r="C3" s="224"/>
      <c r="D3" s="224"/>
      <c r="E3" s="224"/>
    </row>
    <row r="4" spans="2:6" ht="12" x14ac:dyDescent="0.2">
      <c r="B4" s="429" t="s">
        <v>153</v>
      </c>
      <c r="C4" s="430"/>
      <c r="D4" s="430"/>
      <c r="E4" s="430"/>
      <c r="F4" s="431"/>
    </row>
    <row r="5" spans="2:6" ht="29.25" customHeight="1" x14ac:dyDescent="0.2">
      <c r="B5" s="432"/>
      <c r="C5" s="433"/>
      <c r="D5" s="433"/>
      <c r="E5" s="433"/>
      <c r="F5" s="434"/>
    </row>
    <row r="6" spans="2:6" ht="12" x14ac:dyDescent="0.2"/>
    <row r="7" spans="2:6" ht="12" x14ac:dyDescent="0.2">
      <c r="B7" s="428" t="s">
        <v>75</v>
      </c>
      <c r="C7" s="428"/>
      <c r="D7" s="428"/>
      <c r="E7" s="428"/>
      <c r="F7" s="428"/>
    </row>
    <row r="8" spans="2:6" ht="12" x14ac:dyDescent="0.2">
      <c r="B8" s="224"/>
      <c r="C8" s="224"/>
      <c r="D8" s="224"/>
      <c r="E8" s="224"/>
      <c r="F8" s="226"/>
    </row>
    <row r="9" spans="2:6" ht="21" customHeight="1" x14ac:dyDescent="0.2">
      <c r="B9" s="227"/>
      <c r="C9" s="419" t="s">
        <v>141</v>
      </c>
      <c r="D9" s="419"/>
      <c r="E9" s="419"/>
      <c r="F9" s="420"/>
    </row>
    <row r="10" spans="2:6" ht="12" x14ac:dyDescent="0.2">
      <c r="B10" s="234"/>
      <c r="C10" s="416" t="s">
        <v>76</v>
      </c>
      <c r="D10" s="416"/>
      <c r="E10" s="416"/>
      <c r="F10" s="235"/>
    </row>
    <row r="11" spans="2:6" ht="12" x14ac:dyDescent="0.2">
      <c r="B11" s="228"/>
      <c r="C11" s="222"/>
      <c r="D11" s="222"/>
      <c r="E11" s="222"/>
      <c r="F11" s="226"/>
    </row>
    <row r="12" spans="2:6" ht="20.25" customHeight="1" x14ac:dyDescent="0.2">
      <c r="B12" s="227"/>
      <c r="C12" s="423" t="s">
        <v>125</v>
      </c>
      <c r="D12" s="419"/>
      <c r="E12" s="419"/>
      <c r="F12" s="420"/>
    </row>
    <row r="13" spans="2:6" ht="12" x14ac:dyDescent="0.2">
      <c r="B13" s="234"/>
      <c r="C13" s="416" t="s">
        <v>126</v>
      </c>
      <c r="D13" s="416"/>
      <c r="E13" s="416"/>
      <c r="F13" s="235"/>
    </row>
    <row r="14" spans="2:6" ht="12" x14ac:dyDescent="0.2">
      <c r="B14" s="228"/>
      <c r="C14" s="222"/>
      <c r="D14" s="222"/>
      <c r="E14" s="222"/>
      <c r="F14" s="226"/>
    </row>
    <row r="15" spans="2:6" ht="19.5" customHeight="1" x14ac:dyDescent="0.2">
      <c r="B15" s="227"/>
      <c r="C15" s="419" t="s">
        <v>124</v>
      </c>
      <c r="D15" s="419"/>
      <c r="E15" s="419"/>
      <c r="F15" s="420"/>
    </row>
    <row r="16" spans="2:6" ht="12" x14ac:dyDescent="0.2">
      <c r="B16" s="234"/>
      <c r="C16" s="416" t="s">
        <v>77</v>
      </c>
      <c r="D16" s="416"/>
      <c r="E16" s="416"/>
      <c r="F16" s="235"/>
    </row>
    <row r="17" spans="2:7" ht="12" x14ac:dyDescent="0.2">
      <c r="B17" s="228"/>
      <c r="C17" s="222"/>
      <c r="D17" s="222"/>
      <c r="E17" s="222"/>
      <c r="F17" s="226"/>
    </row>
    <row r="18" spans="2:7" ht="19.5" customHeight="1" x14ac:dyDescent="0.2">
      <c r="B18" s="236"/>
      <c r="C18" s="421" t="s">
        <v>142</v>
      </c>
      <c r="D18" s="421"/>
      <c r="E18" s="421"/>
      <c r="F18" s="422"/>
    </row>
    <row r="19" spans="2:7" ht="12" customHeight="1" x14ac:dyDescent="0.2">
      <c r="B19" s="234"/>
      <c r="C19" s="416" t="s">
        <v>127</v>
      </c>
      <c r="D19" s="416"/>
      <c r="E19" s="416"/>
      <c r="F19" s="235"/>
    </row>
    <row r="20" spans="2:7" ht="12" x14ac:dyDescent="0.2">
      <c r="B20" s="228"/>
      <c r="C20" s="222"/>
      <c r="D20" s="222"/>
      <c r="E20" s="222"/>
      <c r="F20" s="226"/>
    </row>
    <row r="21" spans="2:7" ht="19.5" customHeight="1" x14ac:dyDescent="0.2">
      <c r="B21" s="227"/>
      <c r="C21" s="419" t="s">
        <v>128</v>
      </c>
      <c r="D21" s="419"/>
      <c r="E21" s="419"/>
      <c r="F21" s="420"/>
    </row>
    <row r="22" spans="2:7" ht="27" customHeight="1" x14ac:dyDescent="0.2">
      <c r="B22" s="234"/>
      <c r="C22" s="416" t="s">
        <v>103</v>
      </c>
      <c r="D22" s="416"/>
      <c r="E22" s="416"/>
      <c r="F22" s="235"/>
    </row>
    <row r="23" spans="2:7" ht="12" x14ac:dyDescent="0.2">
      <c r="B23" s="228"/>
      <c r="C23" s="222"/>
      <c r="D23" s="222"/>
      <c r="E23" s="222"/>
      <c r="F23" s="226"/>
    </row>
    <row r="24" spans="2:7" ht="19.5" customHeight="1" x14ac:dyDescent="0.2">
      <c r="B24" s="227"/>
      <c r="C24" s="419" t="s">
        <v>129</v>
      </c>
      <c r="D24" s="419"/>
      <c r="E24" s="419"/>
      <c r="F24" s="420"/>
    </row>
    <row r="25" spans="2:7" ht="21.75" customHeight="1" x14ac:dyDescent="0.2">
      <c r="B25" s="234"/>
      <c r="C25" s="416" t="s">
        <v>104</v>
      </c>
      <c r="D25" s="416"/>
      <c r="E25" s="416"/>
      <c r="F25" s="235"/>
      <c r="G25" s="226"/>
    </row>
    <row r="26" spans="2:7" ht="14.25" customHeight="1" x14ac:dyDescent="0.2">
      <c r="B26" s="228"/>
      <c r="C26" s="222"/>
      <c r="D26" s="222"/>
      <c r="E26" s="222"/>
      <c r="F26" s="226"/>
    </row>
    <row r="27" spans="2:7" ht="19.5" customHeight="1" x14ac:dyDescent="0.2">
      <c r="B27" s="236"/>
      <c r="C27" s="417" t="s">
        <v>105</v>
      </c>
      <c r="D27" s="417"/>
      <c r="E27" s="417"/>
      <c r="F27" s="418"/>
    </row>
    <row r="28" spans="2:7" ht="12" customHeight="1" x14ac:dyDescent="0.2">
      <c r="B28" s="234"/>
      <c r="C28" s="416" t="s">
        <v>106</v>
      </c>
      <c r="D28" s="416"/>
      <c r="E28" s="416"/>
      <c r="F28" s="235"/>
    </row>
    <row r="29" spans="2:7" ht="14.25" customHeight="1" x14ac:dyDescent="0.2">
      <c r="B29" s="228"/>
      <c r="C29" s="222"/>
      <c r="D29" s="222"/>
      <c r="E29" s="222"/>
      <c r="F29" s="226"/>
    </row>
    <row r="30" spans="2:7" ht="19.5" customHeight="1" x14ac:dyDescent="0.2">
      <c r="B30" s="236"/>
      <c r="C30" s="421" t="s">
        <v>130</v>
      </c>
      <c r="D30" s="421"/>
      <c r="E30" s="421"/>
      <c r="F30" s="422"/>
    </row>
    <row r="31" spans="2:7" ht="12" customHeight="1" x14ac:dyDescent="0.2">
      <c r="B31" s="234"/>
      <c r="C31" s="416" t="s">
        <v>107</v>
      </c>
      <c r="D31" s="416"/>
      <c r="E31" s="416"/>
      <c r="F31" s="235"/>
    </row>
    <row r="32" spans="2:7" ht="12" x14ac:dyDescent="0.2">
      <c r="B32" s="228"/>
      <c r="C32" s="222"/>
      <c r="D32" s="222"/>
      <c r="E32" s="222"/>
      <c r="F32" s="226"/>
    </row>
    <row r="33" spans="2:7" ht="19.5" customHeight="1" x14ac:dyDescent="0.2">
      <c r="B33" s="236"/>
      <c r="C33" s="421" t="s">
        <v>112</v>
      </c>
      <c r="D33" s="421"/>
      <c r="E33" s="421"/>
      <c r="F33" s="422"/>
    </row>
    <row r="34" spans="2:7" ht="12" customHeight="1" x14ac:dyDescent="0.2">
      <c r="B34" s="234"/>
      <c r="C34" s="416" t="s">
        <v>117</v>
      </c>
      <c r="D34" s="416"/>
      <c r="E34" s="416"/>
      <c r="F34" s="235"/>
    </row>
    <row r="35" spans="2:7" ht="12" x14ac:dyDescent="0.2">
      <c r="B35" s="228"/>
      <c r="C35" s="222"/>
      <c r="D35" s="222"/>
      <c r="E35" s="222"/>
      <c r="F35" s="226"/>
    </row>
    <row r="36" spans="2:7" ht="19.5" customHeight="1" x14ac:dyDescent="0.2">
      <c r="B36" s="236"/>
      <c r="C36" s="421" t="s">
        <v>113</v>
      </c>
      <c r="D36" s="421"/>
      <c r="E36" s="421"/>
      <c r="F36" s="422"/>
    </row>
    <row r="37" spans="2:7" ht="123.75" customHeight="1" x14ac:dyDescent="0.2">
      <c r="B37" s="234"/>
      <c r="C37" s="416" t="s">
        <v>118</v>
      </c>
      <c r="D37" s="416"/>
      <c r="E37" s="416"/>
      <c r="F37" s="235"/>
    </row>
    <row r="38" spans="2:7" ht="12" x14ac:dyDescent="0.2">
      <c r="B38" s="228"/>
      <c r="C38" s="222"/>
      <c r="D38" s="222"/>
      <c r="E38" s="222"/>
      <c r="F38" s="226"/>
    </row>
    <row r="39" spans="2:7" ht="19.5" customHeight="1" x14ac:dyDescent="0.2">
      <c r="B39" s="236"/>
      <c r="C39" s="421" t="s">
        <v>114</v>
      </c>
      <c r="D39" s="421"/>
      <c r="E39" s="421"/>
      <c r="F39" s="422"/>
    </row>
    <row r="40" spans="2:7" ht="26.25" customHeight="1" x14ac:dyDescent="0.2">
      <c r="B40" s="234"/>
      <c r="C40" s="416" t="s">
        <v>140</v>
      </c>
      <c r="D40" s="416"/>
      <c r="E40" s="416"/>
      <c r="F40" s="235"/>
    </row>
    <row r="41" spans="2:7" ht="12" x14ac:dyDescent="0.2">
      <c r="B41" s="228"/>
      <c r="C41" s="222"/>
      <c r="D41" s="222"/>
      <c r="E41" s="222"/>
      <c r="F41" s="226"/>
    </row>
    <row r="42" spans="2:7" ht="20.25" customHeight="1" x14ac:dyDescent="0.2">
      <c r="B42" s="236"/>
      <c r="C42" s="421" t="s">
        <v>115</v>
      </c>
      <c r="D42" s="421"/>
      <c r="E42" s="421"/>
      <c r="F42" s="422"/>
    </row>
    <row r="43" spans="2:7" ht="12" customHeight="1" x14ac:dyDescent="0.2">
      <c r="B43" s="234"/>
      <c r="C43" s="416" t="s">
        <v>78</v>
      </c>
      <c r="D43" s="416"/>
      <c r="E43" s="416"/>
      <c r="F43" s="235"/>
    </row>
    <row r="44" spans="2:7" ht="12" x14ac:dyDescent="0.2">
      <c r="B44" s="228"/>
      <c r="C44" s="222"/>
      <c r="D44" s="222"/>
      <c r="E44" s="222"/>
      <c r="F44" s="226"/>
    </row>
    <row r="45" spans="2:7" ht="19.5" customHeight="1" x14ac:dyDescent="0.2">
      <c r="B45" s="236"/>
      <c r="C45" s="421" t="s">
        <v>144</v>
      </c>
      <c r="D45" s="421"/>
      <c r="E45" s="421"/>
      <c r="F45" s="422"/>
    </row>
    <row r="46" spans="2:7" ht="20.25" customHeight="1" x14ac:dyDescent="0.2">
      <c r="B46" s="234"/>
      <c r="C46" s="416" t="s">
        <v>147</v>
      </c>
      <c r="D46" s="416"/>
      <c r="E46" s="416"/>
      <c r="F46" s="235"/>
      <c r="G46" s="229"/>
    </row>
    <row r="47" spans="2:7" ht="12" x14ac:dyDescent="0.2">
      <c r="B47" s="228"/>
      <c r="C47" s="230"/>
      <c r="D47" s="230"/>
      <c r="E47" s="230"/>
      <c r="F47" s="226"/>
    </row>
    <row r="48" spans="2:7" ht="19.5" customHeight="1" x14ac:dyDescent="0.2">
      <c r="B48" s="237"/>
      <c r="C48" s="419" t="s">
        <v>146</v>
      </c>
      <c r="D48" s="426"/>
      <c r="E48" s="426"/>
      <c r="F48" s="427"/>
    </row>
    <row r="49" spans="1:6" ht="21" customHeight="1" x14ac:dyDescent="0.2">
      <c r="A49" s="226"/>
      <c r="B49" s="234"/>
      <c r="C49" s="416" t="s">
        <v>148</v>
      </c>
      <c r="D49" s="416"/>
      <c r="E49" s="416"/>
      <c r="F49" s="235"/>
    </row>
    <row r="50" spans="1:6" ht="12" x14ac:dyDescent="0.2">
      <c r="B50" s="228"/>
      <c r="C50" s="231"/>
      <c r="D50" s="231"/>
      <c r="E50" s="231"/>
      <c r="F50" s="226"/>
    </row>
    <row r="51" spans="1:6" ht="19.5" customHeight="1" x14ac:dyDescent="0.2">
      <c r="B51" s="227"/>
      <c r="C51" s="423" t="s">
        <v>109</v>
      </c>
      <c r="D51" s="423"/>
      <c r="E51" s="423"/>
      <c r="F51" s="424"/>
    </row>
    <row r="52" spans="1:6" ht="15" customHeight="1" x14ac:dyDescent="0.2">
      <c r="B52" s="234"/>
      <c r="C52" s="416" t="s">
        <v>145</v>
      </c>
      <c r="D52" s="416"/>
      <c r="E52" s="416"/>
      <c r="F52" s="425"/>
    </row>
    <row r="53" spans="1:6" ht="15" customHeight="1" x14ac:dyDescent="0.2">
      <c r="B53" s="228"/>
      <c r="C53" s="222"/>
      <c r="D53" s="222"/>
      <c r="E53" s="222"/>
      <c r="F53" s="222"/>
    </row>
    <row r="54" spans="1:6" ht="19.5" customHeight="1" x14ac:dyDescent="0.2">
      <c r="B54" s="236"/>
      <c r="C54" s="421" t="s">
        <v>110</v>
      </c>
      <c r="D54" s="421"/>
      <c r="E54" s="421"/>
      <c r="F54" s="422"/>
    </row>
    <row r="55" spans="1:6" ht="15" customHeight="1" x14ac:dyDescent="0.2">
      <c r="B55" s="234"/>
      <c r="C55" s="416" t="s">
        <v>80</v>
      </c>
      <c r="D55" s="416"/>
      <c r="E55" s="416"/>
      <c r="F55" s="235"/>
    </row>
    <row r="56" spans="1:6" ht="15" customHeight="1" x14ac:dyDescent="0.2">
      <c r="B56" s="228"/>
      <c r="C56" s="222"/>
      <c r="D56" s="222"/>
      <c r="E56" s="222"/>
      <c r="F56" s="222"/>
    </row>
    <row r="57" spans="1:6" ht="19.5" customHeight="1" x14ac:dyDescent="0.2">
      <c r="B57" s="236"/>
      <c r="C57" s="421" t="s">
        <v>111</v>
      </c>
      <c r="D57" s="421"/>
      <c r="E57" s="421"/>
      <c r="F57" s="422"/>
    </row>
    <row r="58" spans="1:6" ht="12" customHeight="1" x14ac:dyDescent="0.2">
      <c r="B58" s="234"/>
      <c r="C58" s="416" t="s">
        <v>79</v>
      </c>
      <c r="D58" s="416"/>
      <c r="E58" s="416"/>
      <c r="F58" s="235"/>
    </row>
    <row r="59" spans="1:6" ht="12" x14ac:dyDescent="0.2">
      <c r="B59" s="228"/>
      <c r="C59" s="222"/>
      <c r="D59" s="222"/>
      <c r="E59" s="222"/>
      <c r="F59" s="222"/>
    </row>
    <row r="60" spans="1:6" ht="12" x14ac:dyDescent="0.2"/>
    <row r="61" spans="1:6" ht="20.25" customHeight="1" x14ac:dyDescent="0.2">
      <c r="B61" s="232" t="s">
        <v>116</v>
      </c>
      <c r="C61" s="233"/>
      <c r="D61" s="233"/>
    </row>
    <row r="62" spans="1:6" ht="12" x14ac:dyDescent="0.2"/>
    <row r="63" spans="1:6" ht="12" x14ac:dyDescent="0.2"/>
    <row r="64" spans="1:6" ht="12" x14ac:dyDescent="0.2"/>
    <row r="65" s="223" customFormat="1" ht="12" x14ac:dyDescent="0.2"/>
    <row r="66" s="223" customFormat="1" ht="12" x14ac:dyDescent="0.2"/>
    <row r="67" s="223" customFormat="1" ht="12" x14ac:dyDescent="0.2"/>
    <row r="68" s="223" customFormat="1" ht="12" x14ac:dyDescent="0.2"/>
    <row r="69" s="223" customFormat="1" ht="12" x14ac:dyDescent="0.2"/>
    <row r="70" s="223" customFormat="1" ht="12" x14ac:dyDescent="0.2"/>
    <row r="71" s="223" customFormat="1" ht="12" x14ac:dyDescent="0.2"/>
    <row r="72" s="223" customFormat="1" ht="12" x14ac:dyDescent="0.2"/>
    <row r="73" s="223" customFormat="1" ht="12" x14ac:dyDescent="0.2"/>
    <row r="74" s="223" customFormat="1" ht="12" x14ac:dyDescent="0.2"/>
    <row r="75" s="223" customFormat="1" ht="12" x14ac:dyDescent="0.2"/>
    <row r="76" s="223" customFormat="1" ht="12" x14ac:dyDescent="0.2"/>
    <row r="77" s="223" customFormat="1" ht="12" x14ac:dyDescent="0.2"/>
    <row r="78" s="223" customFormat="1" ht="12" x14ac:dyDescent="0.2"/>
    <row r="79" s="223" customFormat="1" ht="12" x14ac:dyDescent="0.2"/>
    <row r="80" s="223" customFormat="1" ht="12" x14ac:dyDescent="0.2"/>
    <row r="81" s="223" customFormat="1" ht="12" x14ac:dyDescent="0.2"/>
    <row r="82" s="223" customFormat="1" ht="12" x14ac:dyDescent="0.2"/>
    <row r="83" s="223" customFormat="1" ht="12" x14ac:dyDescent="0.2"/>
    <row r="84" s="223" customFormat="1" ht="12" x14ac:dyDescent="0.2"/>
    <row r="85" s="223" customFormat="1" ht="12" x14ac:dyDescent="0.2"/>
    <row r="86" s="223" customFormat="1" ht="12" x14ac:dyDescent="0.2"/>
    <row r="87" s="223" customFormat="1" ht="12" x14ac:dyDescent="0.2"/>
    <row r="88" s="223" customFormat="1" ht="12" x14ac:dyDescent="0.2"/>
    <row r="89" s="223" customFormat="1" ht="12" x14ac:dyDescent="0.2"/>
    <row r="90" s="223" customFormat="1" ht="12" x14ac:dyDescent="0.2"/>
    <row r="91" s="223" customFormat="1" ht="12" x14ac:dyDescent="0.2"/>
    <row r="92" s="223" customFormat="1" ht="12" x14ac:dyDescent="0.2"/>
    <row r="93" s="223" customFormat="1" ht="12" x14ac:dyDescent="0.2"/>
    <row r="94" s="223" customFormat="1" ht="12" x14ac:dyDescent="0.2"/>
    <row r="95" s="223" customFormat="1" ht="12" x14ac:dyDescent="0.2"/>
    <row r="96" s="223" customFormat="1" ht="12" x14ac:dyDescent="0.2"/>
    <row r="97" s="223" customFormat="1" ht="12" x14ac:dyDescent="0.2"/>
    <row r="98" s="223" customFormat="1" ht="12" x14ac:dyDescent="0.2"/>
    <row r="99" s="223" customFormat="1" ht="12" x14ac:dyDescent="0.2"/>
    <row r="100" s="223" customFormat="1" ht="12" x14ac:dyDescent="0.2"/>
    <row r="101" s="223" customFormat="1" ht="12" x14ac:dyDescent="0.2"/>
    <row r="102" s="223" customFormat="1" ht="12" x14ac:dyDescent="0.2"/>
    <row r="103" s="223" customFormat="1" ht="12" x14ac:dyDescent="0.2"/>
    <row r="104" s="223" customFormat="1" ht="12" x14ac:dyDescent="0.2"/>
    <row r="105" s="223" customFormat="1" ht="12" x14ac:dyDescent="0.2"/>
    <row r="106" s="223" customFormat="1" ht="12" x14ac:dyDescent="0.2"/>
    <row r="107" s="223" customFormat="1" ht="12" x14ac:dyDescent="0.2"/>
    <row r="108" s="223" customFormat="1" ht="12" x14ac:dyDescent="0.2"/>
    <row r="109" s="223" customFormat="1" ht="12" x14ac:dyDescent="0.2"/>
    <row r="110" s="223" customFormat="1" ht="12" x14ac:dyDescent="0.2"/>
    <row r="111" s="223" customFormat="1" ht="12" x14ac:dyDescent="0.2"/>
    <row r="112" s="223" customFormat="1" ht="12" x14ac:dyDescent="0.2"/>
    <row r="113" s="223" customFormat="1" ht="12" x14ac:dyDescent="0.2"/>
    <row r="114" s="223" customFormat="1" ht="12" x14ac:dyDescent="0.2"/>
    <row r="115" s="223" customFormat="1" ht="12" x14ac:dyDescent="0.2"/>
    <row r="116" s="223" customFormat="1" ht="12" x14ac:dyDescent="0.2"/>
    <row r="117" s="223" customFormat="1" ht="12" x14ac:dyDescent="0.2"/>
    <row r="118" s="223" customFormat="1" ht="12" x14ac:dyDescent="0.2"/>
    <row r="119" s="223" customFormat="1" ht="12" x14ac:dyDescent="0.2"/>
    <row r="120" s="223" customFormat="1" ht="12" x14ac:dyDescent="0.2"/>
    <row r="121" s="223" customFormat="1" ht="12" x14ac:dyDescent="0.2"/>
    <row r="122" s="223" customFormat="1" ht="12" x14ac:dyDescent="0.2"/>
    <row r="123" s="223" customFormat="1" ht="12" x14ac:dyDescent="0.2"/>
    <row r="124" s="223" customFormat="1" ht="12" x14ac:dyDescent="0.2"/>
    <row r="125" s="223" customFormat="1" ht="12" x14ac:dyDescent="0.2"/>
    <row r="126" s="223" customFormat="1" ht="12" x14ac:dyDescent="0.2"/>
    <row r="127" s="223" customFormat="1" ht="12" x14ac:dyDescent="0.2"/>
    <row r="128" s="223" customFormat="1" ht="12" x14ac:dyDescent="0.2"/>
    <row r="129" s="223" customFormat="1" ht="12" x14ac:dyDescent="0.2"/>
    <row r="130" s="223" customFormat="1" ht="12" x14ac:dyDescent="0.2"/>
    <row r="131" s="223" customFormat="1" ht="12" x14ac:dyDescent="0.2"/>
    <row r="132" s="223" customFormat="1" ht="12" x14ac:dyDescent="0.2"/>
    <row r="133" s="223" customFormat="1" ht="12" x14ac:dyDescent="0.2"/>
    <row r="134" s="223" customFormat="1" ht="12" x14ac:dyDescent="0.2"/>
    <row r="135" s="223" customFormat="1" ht="12" x14ac:dyDescent="0.2"/>
    <row r="136" s="223" customFormat="1" ht="12" x14ac:dyDescent="0.2"/>
    <row r="137" s="223" customFormat="1" ht="12" x14ac:dyDescent="0.2"/>
    <row r="138" s="223" customFormat="1" ht="12" x14ac:dyDescent="0.2"/>
    <row r="139" s="223" customFormat="1" ht="12" x14ac:dyDescent="0.2"/>
    <row r="140" s="223" customFormat="1" ht="12" x14ac:dyDescent="0.2"/>
    <row r="141" s="223" customFormat="1" ht="12" x14ac:dyDescent="0.2"/>
    <row r="142" s="223" customFormat="1" ht="12" x14ac:dyDescent="0.2"/>
    <row r="143" s="223" customFormat="1" ht="12" x14ac:dyDescent="0.2"/>
    <row r="144" s="223" customFormat="1" ht="12" x14ac:dyDescent="0.2"/>
    <row r="145" s="223" customFormat="1" ht="12" x14ac:dyDescent="0.2"/>
    <row r="146" s="223" customFormat="1" ht="12" x14ac:dyDescent="0.2"/>
    <row r="147" s="223" customFormat="1" ht="12" x14ac:dyDescent="0.2"/>
    <row r="148" s="223" customFormat="1" ht="12" x14ac:dyDescent="0.2"/>
    <row r="149" s="223" customFormat="1" ht="12" x14ac:dyDescent="0.2"/>
    <row r="150" s="223" customFormat="1" ht="12" x14ac:dyDescent="0.2"/>
    <row r="151" s="223" customFormat="1" ht="12" x14ac:dyDescent="0.2"/>
    <row r="152" s="223" customFormat="1" ht="12" x14ac:dyDescent="0.2"/>
    <row r="153" s="223" customFormat="1" ht="12" x14ac:dyDescent="0.2"/>
    <row r="154" s="223" customFormat="1" ht="12" x14ac:dyDescent="0.2"/>
    <row r="155" s="223" customFormat="1" ht="12" x14ac:dyDescent="0.2"/>
    <row r="156" s="223" customFormat="1" ht="12" x14ac:dyDescent="0.2"/>
    <row r="157" s="223" customFormat="1" ht="12" x14ac:dyDescent="0.2"/>
    <row r="158" s="223" customFormat="1" ht="12" x14ac:dyDescent="0.2"/>
    <row r="159" s="223" customFormat="1" ht="12" x14ac:dyDescent="0.2"/>
    <row r="160" s="223" customFormat="1" ht="12" x14ac:dyDescent="0.2"/>
    <row r="161" s="223" customFormat="1" ht="12" x14ac:dyDescent="0.2"/>
    <row r="162" s="223" customFormat="1" ht="12" x14ac:dyDescent="0.2"/>
    <row r="163" s="223" customFormat="1" ht="12" x14ac:dyDescent="0.2"/>
    <row r="164" s="223" customFormat="1" ht="12" x14ac:dyDescent="0.2"/>
    <row r="165" s="223" customFormat="1" ht="12" x14ac:dyDescent="0.2"/>
    <row r="166" s="223" customFormat="1" ht="12" x14ac:dyDescent="0.2"/>
    <row r="167" s="223" customFormat="1" ht="12" x14ac:dyDescent="0.2"/>
    <row r="168" s="223" customFormat="1" ht="12" x14ac:dyDescent="0.2"/>
    <row r="169" s="223" customFormat="1" ht="12" x14ac:dyDescent="0.2"/>
    <row r="170" s="223" customFormat="1" ht="12" x14ac:dyDescent="0.2"/>
    <row r="171" s="223" customFormat="1" ht="12" x14ac:dyDescent="0.2"/>
    <row r="172" s="223" customFormat="1" ht="12" x14ac:dyDescent="0.2"/>
    <row r="173" s="223" customFormat="1" ht="12" x14ac:dyDescent="0.2"/>
    <row r="174" s="223" customFormat="1" ht="12" x14ac:dyDescent="0.2"/>
    <row r="175" s="223" customFormat="1" ht="12" x14ac:dyDescent="0.2"/>
    <row r="176" s="223" customFormat="1" ht="12" x14ac:dyDescent="0.2"/>
    <row r="177" s="223" customFormat="1" ht="12" x14ac:dyDescent="0.2"/>
    <row r="178" s="223" customFormat="1" ht="12" x14ac:dyDescent="0.2"/>
    <row r="179" s="223" customFormat="1" ht="12" x14ac:dyDescent="0.2"/>
    <row r="180" s="223" customFormat="1" ht="12" x14ac:dyDescent="0.2"/>
    <row r="181" s="223" customFormat="1" ht="12" x14ac:dyDescent="0.2"/>
    <row r="182" s="223" customFormat="1" ht="12" x14ac:dyDescent="0.2"/>
    <row r="183" s="223" customFormat="1" ht="12" x14ac:dyDescent="0.2"/>
    <row r="184" s="223" customFormat="1" ht="12" x14ac:dyDescent="0.2"/>
    <row r="185" s="223" customFormat="1" ht="12" x14ac:dyDescent="0.2"/>
    <row r="186" s="223" customFormat="1" ht="12" x14ac:dyDescent="0.2"/>
    <row r="187" s="223" customFormat="1" ht="12" x14ac:dyDescent="0.2"/>
    <row r="188" s="223" customFormat="1" ht="12" x14ac:dyDescent="0.2"/>
    <row r="189" s="223" customFormat="1" ht="12" x14ac:dyDescent="0.2"/>
    <row r="190" s="223" customFormat="1" ht="12" x14ac:dyDescent="0.2"/>
    <row r="191" s="223" customFormat="1" ht="12" x14ac:dyDescent="0.2"/>
    <row r="192" s="223" customFormat="1" ht="12" x14ac:dyDescent="0.2"/>
    <row r="193" s="223" customFormat="1" ht="12" x14ac:dyDescent="0.2"/>
    <row r="194" s="223" customFormat="1" ht="12" x14ac:dyDescent="0.2"/>
    <row r="195" s="223" customFormat="1" ht="12" x14ac:dyDescent="0.2"/>
    <row r="196" s="223" customFormat="1" ht="12" x14ac:dyDescent="0.2"/>
    <row r="197" s="223" customFormat="1" ht="12" x14ac:dyDescent="0.2"/>
    <row r="198" s="223" customFormat="1" ht="12" x14ac:dyDescent="0.2"/>
    <row r="199" s="223" customFormat="1" ht="12" x14ac:dyDescent="0.2"/>
    <row r="200" s="223" customFormat="1" ht="12" x14ac:dyDescent="0.2"/>
    <row r="201" s="223" customFormat="1" ht="12" x14ac:dyDescent="0.2"/>
    <row r="202" s="223" customFormat="1" ht="12" x14ac:dyDescent="0.2"/>
    <row r="203" s="223" customFormat="1" ht="12" x14ac:dyDescent="0.2"/>
    <row r="204" s="223" customFormat="1" ht="12" x14ac:dyDescent="0.2"/>
    <row r="205" s="223" customFormat="1" ht="12" x14ac:dyDescent="0.2"/>
    <row r="206" s="223" customFormat="1" ht="12" x14ac:dyDescent="0.2"/>
    <row r="207" s="223" customFormat="1" ht="12" x14ac:dyDescent="0.2"/>
    <row r="208" s="223" customFormat="1" ht="12" x14ac:dyDescent="0.2"/>
    <row r="209" s="223" customFormat="1" ht="12" x14ac:dyDescent="0.2"/>
    <row r="210" s="223" customFormat="1" ht="12" x14ac:dyDescent="0.2"/>
    <row r="211" s="223" customFormat="1" ht="12" x14ac:dyDescent="0.2"/>
    <row r="212" s="223" customFormat="1" ht="12" x14ac:dyDescent="0.2"/>
    <row r="213" s="223" customFormat="1" ht="12" x14ac:dyDescent="0.2"/>
    <row r="214" s="223" customFormat="1" ht="12" x14ac:dyDescent="0.2"/>
    <row r="215" s="223" customFormat="1" ht="12" x14ac:dyDescent="0.2"/>
    <row r="216" s="223" customFormat="1" ht="12" x14ac:dyDescent="0.2"/>
    <row r="217" s="223" customFormat="1" ht="12" x14ac:dyDescent="0.2"/>
    <row r="218" s="223" customFormat="1" ht="12" x14ac:dyDescent="0.2"/>
    <row r="219" s="223" customFormat="1" ht="12" x14ac:dyDescent="0.2"/>
    <row r="220" s="223" customFormat="1" ht="12" x14ac:dyDescent="0.2"/>
    <row r="221" s="223" customFormat="1" ht="12" x14ac:dyDescent="0.2"/>
    <row r="222" s="223" customFormat="1" ht="12" x14ac:dyDescent="0.2"/>
    <row r="223" s="223" customFormat="1" ht="12" x14ac:dyDescent="0.2"/>
    <row r="224" s="223" customFormat="1" ht="12" x14ac:dyDescent="0.2"/>
    <row r="225" s="223" customFormat="1" ht="12" x14ac:dyDescent="0.2"/>
    <row r="226" s="223" customFormat="1" ht="12" x14ac:dyDescent="0.2"/>
    <row r="227" s="223" customFormat="1" ht="12" x14ac:dyDescent="0.2"/>
    <row r="228" s="223" customFormat="1" ht="12" x14ac:dyDescent="0.2"/>
    <row r="229" s="223" customFormat="1" ht="12" x14ac:dyDescent="0.2"/>
    <row r="230" s="223" customFormat="1" ht="12" x14ac:dyDescent="0.2"/>
    <row r="231" s="223" customFormat="1" ht="12" x14ac:dyDescent="0.2"/>
    <row r="232" s="223" customFormat="1" ht="12" x14ac:dyDescent="0.2"/>
    <row r="233" s="223" customFormat="1" ht="12" x14ac:dyDescent="0.2"/>
    <row r="234" s="223" customFormat="1" ht="12" x14ac:dyDescent="0.2"/>
    <row r="235" s="223" customFormat="1" ht="12" x14ac:dyDescent="0.2"/>
    <row r="236" s="223" customFormat="1" ht="12" x14ac:dyDescent="0.2"/>
    <row r="237" s="223" customFormat="1" ht="12" x14ac:dyDescent="0.2"/>
    <row r="238" s="223" customFormat="1" ht="12" x14ac:dyDescent="0.2"/>
    <row r="239" s="223" customFormat="1" ht="12" x14ac:dyDescent="0.2"/>
    <row r="240" s="223" customFormat="1" ht="12" x14ac:dyDescent="0.2"/>
    <row r="241" s="223" customFormat="1" ht="12" x14ac:dyDescent="0.2"/>
    <row r="242" s="223" customFormat="1" ht="12" x14ac:dyDescent="0.2"/>
    <row r="243" s="223" customFormat="1" ht="12" x14ac:dyDescent="0.2"/>
    <row r="244" s="223" customFormat="1" ht="12" x14ac:dyDescent="0.2"/>
    <row r="245" s="223" customFormat="1" ht="12" x14ac:dyDescent="0.2"/>
    <row r="246" s="223" customFormat="1" ht="12" x14ac:dyDescent="0.2"/>
    <row r="247" s="223" customFormat="1" ht="12" x14ac:dyDescent="0.2"/>
    <row r="248" s="223" customFormat="1" ht="12" x14ac:dyDescent="0.2"/>
    <row r="249" s="223" customFormat="1" ht="12" x14ac:dyDescent="0.2"/>
    <row r="250" s="223" customFormat="1" ht="12" x14ac:dyDescent="0.2"/>
    <row r="251" s="223" customFormat="1" ht="12" x14ac:dyDescent="0.2"/>
    <row r="252" s="223" customFormat="1" ht="12" x14ac:dyDescent="0.2"/>
    <row r="253" s="223" customFormat="1" ht="12" x14ac:dyDescent="0.2"/>
    <row r="254" s="223" customFormat="1" ht="12" x14ac:dyDescent="0.2"/>
    <row r="255" s="223" customFormat="1" ht="12" x14ac:dyDescent="0.2"/>
    <row r="256" s="223" customFormat="1" ht="12" x14ac:dyDescent="0.2"/>
    <row r="257" s="223" customFormat="1" ht="12" x14ac:dyDescent="0.2"/>
    <row r="258" s="223" customFormat="1" ht="12" x14ac:dyDescent="0.2"/>
    <row r="259" s="223" customFormat="1" ht="12" x14ac:dyDescent="0.2"/>
    <row r="260" s="223" customFormat="1" ht="12" x14ac:dyDescent="0.2"/>
    <row r="261" s="223" customFormat="1" ht="12" x14ac:dyDescent="0.2"/>
    <row r="262" s="223" customFormat="1" ht="12" x14ac:dyDescent="0.2"/>
    <row r="263" s="223" customFormat="1" ht="12" x14ac:dyDescent="0.2"/>
    <row r="264" s="223" customFormat="1" ht="12" x14ac:dyDescent="0.2"/>
    <row r="265" s="223" customFormat="1" ht="12" x14ac:dyDescent="0.2"/>
    <row r="266" s="223" customFormat="1" ht="12" x14ac:dyDescent="0.2"/>
    <row r="267" s="223" customFormat="1" ht="12" x14ac:dyDescent="0.2"/>
    <row r="268" s="223" customFormat="1" ht="12" x14ac:dyDescent="0.2"/>
    <row r="269" s="223" customFormat="1" ht="12" x14ac:dyDescent="0.2"/>
    <row r="270" s="223" customFormat="1" ht="12" x14ac:dyDescent="0.2"/>
    <row r="271" s="223" customFormat="1" ht="12" x14ac:dyDescent="0.2"/>
    <row r="272" s="223" customFormat="1" ht="12" x14ac:dyDescent="0.2"/>
    <row r="273" s="223" customFormat="1" ht="12" x14ac:dyDescent="0.2"/>
    <row r="274" s="223" customFormat="1" ht="12" x14ac:dyDescent="0.2"/>
    <row r="275" s="223" customFormat="1" ht="12" x14ac:dyDescent="0.2"/>
    <row r="276" s="223" customFormat="1" ht="12" x14ac:dyDescent="0.2"/>
    <row r="277" s="223" customFormat="1" ht="12" x14ac:dyDescent="0.2"/>
    <row r="278" s="223" customFormat="1" ht="12" x14ac:dyDescent="0.2"/>
    <row r="279" s="223" customFormat="1" ht="12" x14ac:dyDescent="0.2"/>
    <row r="280" s="223" customFormat="1" ht="12" x14ac:dyDescent="0.2"/>
    <row r="281" s="223" customFormat="1" ht="12" x14ac:dyDescent="0.2"/>
    <row r="282" s="223" customFormat="1" ht="12" x14ac:dyDescent="0.2"/>
    <row r="283" s="223" customFormat="1" ht="12" x14ac:dyDescent="0.2"/>
    <row r="284" s="223" customFormat="1" ht="12" x14ac:dyDescent="0.2"/>
    <row r="285" s="223" customFormat="1" ht="12" x14ac:dyDescent="0.2"/>
    <row r="286" s="223" customFormat="1" ht="12" x14ac:dyDescent="0.2"/>
    <row r="287" s="223" customFormat="1" ht="12" x14ac:dyDescent="0.2"/>
    <row r="288" s="223" customFormat="1" ht="12" x14ac:dyDescent="0.2"/>
    <row r="289" s="223" customFormat="1" ht="12" x14ac:dyDescent="0.2"/>
    <row r="290" s="223" customFormat="1" ht="12" x14ac:dyDescent="0.2"/>
    <row r="291" s="223" customFormat="1" ht="12" x14ac:dyDescent="0.2"/>
    <row r="292" s="223" customFormat="1" ht="12" x14ac:dyDescent="0.2"/>
    <row r="293" s="223" customFormat="1" ht="12" x14ac:dyDescent="0.2"/>
    <row r="294" s="223" customFormat="1" ht="12" x14ac:dyDescent="0.2"/>
    <row r="295" s="223" customFormat="1" ht="12" x14ac:dyDescent="0.2"/>
    <row r="296" s="223" customFormat="1" ht="12" x14ac:dyDescent="0.2"/>
    <row r="297" s="223" customFormat="1" ht="12" x14ac:dyDescent="0.2"/>
    <row r="298" s="223" customFormat="1" ht="12" x14ac:dyDescent="0.2"/>
    <row r="299" s="223" customFormat="1" ht="12" x14ac:dyDescent="0.2"/>
    <row r="300" s="223" customFormat="1" ht="12" x14ac:dyDescent="0.2"/>
    <row r="301" s="223" customFormat="1" ht="12" x14ac:dyDescent="0.2"/>
    <row r="302" s="223" customFormat="1" ht="12" x14ac:dyDescent="0.2"/>
    <row r="303" s="223" customFormat="1" ht="12" x14ac:dyDescent="0.2"/>
    <row r="304" s="223" customFormat="1" ht="12" x14ac:dyDescent="0.2"/>
    <row r="305" s="223" customFormat="1" ht="12" x14ac:dyDescent="0.2"/>
    <row r="306" s="223" customFormat="1" ht="15" customHeight="1" x14ac:dyDescent="0.2"/>
    <row r="307" s="223" customFormat="1" ht="15" customHeight="1" x14ac:dyDescent="0.2"/>
    <row r="308" s="223" customFormat="1" ht="15" customHeight="1" x14ac:dyDescent="0.2"/>
    <row r="309" s="223" customFormat="1" ht="15" customHeight="1" x14ac:dyDescent="0.2"/>
    <row r="310" s="223" customFormat="1" ht="15" customHeight="1" x14ac:dyDescent="0.2"/>
    <row r="311" s="223" customFormat="1" ht="15" customHeight="1" x14ac:dyDescent="0.2"/>
    <row r="312" s="223" customFormat="1" ht="15" customHeight="1" x14ac:dyDescent="0.2"/>
    <row r="313" s="223" customFormat="1" ht="15" customHeight="1" x14ac:dyDescent="0.2"/>
    <row r="314" s="223" customFormat="1" ht="15" customHeight="1" x14ac:dyDescent="0.2"/>
    <row r="315" s="223" customFormat="1" ht="15" customHeight="1" x14ac:dyDescent="0.2"/>
    <row r="316" s="223" customFormat="1" ht="15" customHeight="1" x14ac:dyDescent="0.2"/>
    <row r="317" s="223" customFormat="1" ht="15" customHeight="1" x14ac:dyDescent="0.2"/>
    <row r="318" s="223" customFormat="1" ht="15" customHeight="1" x14ac:dyDescent="0.2"/>
    <row r="319" s="223" customFormat="1" ht="15" customHeight="1" x14ac:dyDescent="0.2"/>
    <row r="320" s="223" customFormat="1" ht="15" customHeight="1" x14ac:dyDescent="0.2"/>
    <row r="321" s="223" customFormat="1" ht="15" customHeight="1" x14ac:dyDescent="0.2"/>
  </sheetData>
  <sheetProtection algorithmName="SHA-512" hashValue="7GztGMtZA15dqRkzGwrY4UYYIIQ0Yw4PxY5J+0qaqQWSjrW4m9163cdILBlTZT+NNwb7mY/2CYRRY7HACuk8TA==" saltValue="GYhcmDoZx//YAowEqnVxLw==" spinCount="100000" sheet="1" objects="1" scenarios="1"/>
  <mergeCells count="37">
    <mergeCell ref="C19:E19"/>
    <mergeCell ref="C12:F12"/>
    <mergeCell ref="C13:E13"/>
    <mergeCell ref="C15:F15"/>
    <mergeCell ref="C16:E16"/>
    <mergeCell ref="C18:F18"/>
    <mergeCell ref="B2:F2"/>
    <mergeCell ref="B4:F5"/>
    <mergeCell ref="B7:F7"/>
    <mergeCell ref="C9:F9"/>
    <mergeCell ref="C10:E10"/>
    <mergeCell ref="C57:F57"/>
    <mergeCell ref="C51:F51"/>
    <mergeCell ref="C52:F52"/>
    <mergeCell ref="C58:E58"/>
    <mergeCell ref="C48:F48"/>
    <mergeCell ref="C21:F21"/>
    <mergeCell ref="C22:E22"/>
    <mergeCell ref="C24:F24"/>
    <mergeCell ref="C25:E25"/>
    <mergeCell ref="C54:F54"/>
    <mergeCell ref="C31:E31"/>
    <mergeCell ref="C33:F33"/>
    <mergeCell ref="C34:E34"/>
    <mergeCell ref="C36:F36"/>
    <mergeCell ref="C37:E37"/>
    <mergeCell ref="C39:F39"/>
    <mergeCell ref="C40:E40"/>
    <mergeCell ref="C42:F42"/>
    <mergeCell ref="C43:E43"/>
    <mergeCell ref="C45:F45"/>
    <mergeCell ref="C30:F30"/>
    <mergeCell ref="C28:E28"/>
    <mergeCell ref="C27:F27"/>
    <mergeCell ref="C46:E46"/>
    <mergeCell ref="C49:E49"/>
    <mergeCell ref="C55:E55"/>
  </mergeCells>
  <pageMargins left="0.70866141732283472" right="0.70866141732283472" top="0.74803149606299213" bottom="0.74803149606299213" header="0.31496062992125984" footer="0.31496062992125984"/>
  <pageSetup paperSize="9" scale="65" orientation="landscape" horizontalDpi="4294967294" verticalDpi="4294967294"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211"/>
  <sheetViews>
    <sheetView showGridLines="0" topLeftCell="B1" zoomScale="64" zoomScaleNormal="64" workbookViewId="0">
      <selection activeCell="B41" sqref="A41:XFD72"/>
    </sheetView>
  </sheetViews>
  <sheetFormatPr baseColWidth="10" defaultColWidth="0" defaultRowHeight="11.25" zeroHeight="1" x14ac:dyDescent="0.2"/>
  <cols>
    <col min="1" max="1" width="2.140625" style="85" hidden="1" customWidth="1"/>
    <col min="2" max="2" width="2" style="85" customWidth="1"/>
    <col min="3" max="3" width="6.28515625" style="35" customWidth="1"/>
    <col min="4" max="4" width="26.42578125" style="35" customWidth="1"/>
    <col min="5" max="5" width="18.42578125" style="35" customWidth="1"/>
    <col min="6" max="6" width="13.42578125" style="109" customWidth="1"/>
    <col min="7" max="7" width="16" style="35" customWidth="1"/>
    <col min="8" max="8" width="17" style="35" customWidth="1"/>
    <col min="9" max="9" width="8.140625" style="122" customWidth="1"/>
    <col min="10" max="10" width="28.85546875" style="85" customWidth="1"/>
    <col min="11" max="11" width="23" style="85" customWidth="1"/>
    <col min="12" max="12" width="30.5703125" style="85" customWidth="1"/>
    <col min="13" max="13" width="24.5703125" style="85" customWidth="1"/>
    <col min="14" max="14" width="19.28515625" style="85" customWidth="1"/>
    <col min="15" max="15" width="20.5703125" style="85" customWidth="1"/>
    <col min="16" max="16" width="15.42578125" style="35" customWidth="1"/>
    <col min="17" max="17" width="16.5703125" style="45" customWidth="1"/>
    <col min="18" max="18" width="20.42578125" style="85" customWidth="1"/>
    <col min="19" max="19" width="27.85546875" style="85" customWidth="1"/>
    <col min="20" max="20" width="24.5703125" style="85" hidden="1" customWidth="1"/>
    <col min="21" max="21" width="20.85546875" style="35" hidden="1" customWidth="1"/>
    <col min="22" max="22" width="20.5703125" style="35" hidden="1" customWidth="1"/>
    <col min="23" max="23" width="38.140625" style="85" customWidth="1"/>
    <col min="24" max="24" width="27.5703125" style="85" customWidth="1"/>
    <col min="25" max="25" width="11.140625" style="85" customWidth="1"/>
    <col min="26" max="26" width="26.5703125" style="93" customWidth="1"/>
    <col min="27" max="27" width="17.42578125" style="85" customWidth="1"/>
    <col min="28" max="28" width="12.5703125" style="85" customWidth="1"/>
    <col min="29" max="29" width="8.5703125" style="85" customWidth="1"/>
    <col min="30" max="30" width="14.85546875" style="85" customWidth="1"/>
    <col min="31" max="31" width="15.42578125" style="85" customWidth="1"/>
    <col min="32" max="32" width="11.85546875" style="85" customWidth="1"/>
    <col min="33" max="33" width="12.7109375" style="85" customWidth="1"/>
    <col min="34" max="34" width="9.42578125" style="85" customWidth="1"/>
    <col min="35" max="16373" width="9.140625" style="85" customWidth="1"/>
    <col min="16374" max="16374" width="9.7109375" style="85" customWidth="1"/>
    <col min="16375" max="16375" width="11.85546875" style="85" customWidth="1"/>
    <col min="16376" max="16376" width="7" style="85" customWidth="1"/>
    <col min="16377" max="16377" width="13.42578125" style="85" customWidth="1"/>
    <col min="16378" max="16378" width="18" style="85" customWidth="1"/>
    <col min="16379" max="16379" width="8.140625" style="85" customWidth="1"/>
    <col min="16380" max="16384" width="18.28515625" style="85" customWidth="1"/>
  </cols>
  <sheetData>
    <row r="1" spans="1:44" s="83" customFormat="1" ht="96.75" customHeight="1" x14ac:dyDescent="0.25">
      <c r="A1" s="83" t="s">
        <v>84</v>
      </c>
      <c r="C1" s="129"/>
      <c r="D1" s="129"/>
      <c r="E1" s="129"/>
      <c r="F1" s="84"/>
      <c r="G1" s="129"/>
      <c r="H1" s="129"/>
      <c r="I1" s="84"/>
      <c r="J1" s="84"/>
      <c r="K1" s="84"/>
      <c r="L1" s="84"/>
      <c r="M1" s="84"/>
      <c r="N1" s="84"/>
      <c r="O1" s="84"/>
      <c r="P1" s="129"/>
      <c r="Q1" s="129"/>
      <c r="R1" s="84"/>
      <c r="S1" s="84"/>
      <c r="T1" s="84"/>
      <c r="U1" s="129"/>
      <c r="V1" s="129"/>
    </row>
    <row r="2" spans="1:44" ht="42.75" customHeight="1" x14ac:dyDescent="0.2">
      <c r="B2" s="86"/>
      <c r="C2" s="456" t="s">
        <v>1</v>
      </c>
      <c r="D2" s="457"/>
      <c r="E2" s="464"/>
      <c r="F2" s="465"/>
      <c r="G2" s="465"/>
      <c r="H2" s="466"/>
      <c r="I2" s="77"/>
      <c r="J2" s="77"/>
      <c r="K2" s="77"/>
      <c r="L2" s="34"/>
      <c r="P2" s="85"/>
      <c r="Q2" s="87"/>
      <c r="R2" s="88"/>
      <c r="S2" s="89"/>
      <c r="T2" s="90"/>
      <c r="U2" s="91"/>
      <c r="V2" s="91"/>
      <c r="W2" s="92"/>
    </row>
    <row r="3" spans="1:44" ht="34.5" customHeight="1" x14ac:dyDescent="0.2">
      <c r="B3" s="86"/>
      <c r="C3" s="456" t="s">
        <v>83</v>
      </c>
      <c r="D3" s="457"/>
      <c r="E3" s="458"/>
      <c r="F3" s="459"/>
      <c r="G3" s="459"/>
      <c r="H3" s="460"/>
      <c r="I3" s="478" t="s">
        <v>94</v>
      </c>
      <c r="J3" s="479"/>
      <c r="K3" s="479"/>
      <c r="L3" s="479"/>
      <c r="M3" s="479"/>
      <c r="N3" s="479"/>
      <c r="O3" s="479"/>
      <c r="P3" s="479"/>
      <c r="Q3" s="479"/>
      <c r="R3" s="479"/>
      <c r="S3" s="479"/>
      <c r="T3" s="479"/>
      <c r="U3" s="479"/>
      <c r="V3" s="479"/>
      <c r="W3" s="92"/>
    </row>
    <row r="4" spans="1:44" ht="29.25" customHeight="1" x14ac:dyDescent="0.2">
      <c r="B4" s="86"/>
      <c r="C4" s="456" t="s">
        <v>2</v>
      </c>
      <c r="D4" s="457"/>
      <c r="E4" s="464"/>
      <c r="F4" s="465"/>
      <c r="G4" s="465"/>
      <c r="H4" s="466"/>
      <c r="I4" s="478"/>
      <c r="J4" s="479"/>
      <c r="K4" s="479"/>
      <c r="L4" s="479"/>
      <c r="M4" s="479"/>
      <c r="N4" s="479"/>
      <c r="O4" s="479"/>
      <c r="P4" s="479"/>
      <c r="Q4" s="479"/>
      <c r="R4" s="479"/>
      <c r="S4" s="479"/>
      <c r="T4" s="479"/>
      <c r="U4" s="479"/>
      <c r="V4" s="479"/>
      <c r="W4" s="92"/>
    </row>
    <row r="5" spans="1:44" ht="33" customHeight="1" x14ac:dyDescent="0.2">
      <c r="B5" s="86"/>
      <c r="C5" s="456" t="s">
        <v>3</v>
      </c>
      <c r="D5" s="467"/>
      <c r="E5" s="465"/>
      <c r="F5" s="465"/>
      <c r="G5" s="465"/>
      <c r="H5" s="466"/>
      <c r="I5" s="77"/>
      <c r="J5" s="77"/>
      <c r="K5" s="77"/>
      <c r="L5" s="50"/>
      <c r="P5" s="85"/>
      <c r="Q5" s="87"/>
      <c r="R5" s="88"/>
      <c r="S5" s="89"/>
      <c r="U5" s="85"/>
      <c r="V5" s="85"/>
      <c r="W5" s="92"/>
    </row>
    <row r="6" spans="1:44" ht="33" customHeight="1" thickBot="1" x14ac:dyDescent="0.25">
      <c r="B6" s="86"/>
      <c r="C6" s="468" t="s">
        <v>4</v>
      </c>
      <c r="D6" s="469"/>
      <c r="E6" s="482"/>
      <c r="F6" s="482"/>
      <c r="G6" s="482"/>
      <c r="H6" s="483"/>
      <c r="I6" s="77"/>
      <c r="J6" s="77"/>
      <c r="K6" s="77"/>
      <c r="L6" s="34"/>
      <c r="P6" s="85"/>
      <c r="Q6" s="87"/>
      <c r="R6" s="88"/>
      <c r="S6" s="89"/>
      <c r="U6" s="85"/>
      <c r="V6" s="85"/>
      <c r="W6" s="92"/>
    </row>
    <row r="7" spans="1:44" ht="29.25" customHeight="1" x14ac:dyDescent="0.2">
      <c r="B7" s="86"/>
      <c r="C7" s="130"/>
      <c r="D7" s="131"/>
      <c r="E7" s="131"/>
      <c r="F7" s="95"/>
      <c r="G7" s="131"/>
      <c r="H7" s="131"/>
      <c r="I7" s="96"/>
      <c r="J7" s="94"/>
      <c r="K7" s="94"/>
      <c r="L7" s="94"/>
      <c r="Q7" s="136"/>
      <c r="S7" s="97"/>
      <c r="T7" s="474" t="s">
        <v>19</v>
      </c>
      <c r="U7" s="475"/>
      <c r="V7" s="476"/>
      <c r="W7" s="98"/>
    </row>
    <row r="8" spans="1:44" ht="39.75" customHeight="1" thickBot="1" x14ac:dyDescent="0.25">
      <c r="B8" s="86"/>
      <c r="C8" s="130"/>
      <c r="D8" s="131"/>
      <c r="E8" s="131"/>
      <c r="F8" s="99"/>
      <c r="G8" s="138"/>
      <c r="H8" s="138"/>
      <c r="I8" s="99"/>
      <c r="J8" s="196"/>
      <c r="K8" s="99"/>
      <c r="L8" s="94"/>
      <c r="M8" s="94"/>
      <c r="N8" s="205"/>
      <c r="S8" s="94"/>
      <c r="T8" s="477" t="s">
        <v>58</v>
      </c>
      <c r="U8" s="477"/>
      <c r="V8" s="367">
        <v>44561</v>
      </c>
      <c r="W8" s="94"/>
    </row>
    <row r="9" spans="1:44" s="35" customFormat="1" ht="33" customHeight="1" thickBot="1" x14ac:dyDescent="0.25">
      <c r="B9" s="180"/>
      <c r="F9" s="257"/>
      <c r="G9" s="480" t="s">
        <v>101</v>
      </c>
      <c r="H9" s="481"/>
      <c r="I9" s="258"/>
      <c r="J9" s="138"/>
      <c r="K9" s="138"/>
      <c r="P9" s="470" t="s">
        <v>100</v>
      </c>
      <c r="Q9" s="471"/>
      <c r="T9" s="472" t="s">
        <v>56</v>
      </c>
      <c r="U9" s="473"/>
      <c r="V9" s="208">
        <f>T53/K53</f>
        <v>0</v>
      </c>
      <c r="Z9" s="175"/>
    </row>
    <row r="10" spans="1:44" s="35" customFormat="1" ht="110.25" customHeight="1" thickBot="1" x14ac:dyDescent="0.25">
      <c r="B10" s="180"/>
      <c r="C10" s="211" t="s">
        <v>0</v>
      </c>
      <c r="D10" s="210" t="s">
        <v>119</v>
      </c>
      <c r="E10" s="210" t="s">
        <v>122</v>
      </c>
      <c r="F10" s="252" t="s">
        <v>120</v>
      </c>
      <c r="G10" s="207" t="s">
        <v>121</v>
      </c>
      <c r="H10" s="207" t="s">
        <v>123</v>
      </c>
      <c r="I10" s="253" t="s">
        <v>54</v>
      </c>
      <c r="J10" s="254" t="s">
        <v>131</v>
      </c>
      <c r="K10" s="254" t="s">
        <v>96</v>
      </c>
      <c r="L10" s="254" t="s">
        <v>108</v>
      </c>
      <c r="M10" s="254" t="s">
        <v>52</v>
      </c>
      <c r="N10" s="254" t="s">
        <v>136</v>
      </c>
      <c r="O10" s="259" t="s">
        <v>149</v>
      </c>
      <c r="P10" s="247" t="s">
        <v>150</v>
      </c>
      <c r="Q10" s="139" t="s">
        <v>95</v>
      </c>
      <c r="R10" s="255" t="s">
        <v>18</v>
      </c>
      <c r="S10" s="324" t="s">
        <v>21</v>
      </c>
      <c r="T10" s="320" t="s">
        <v>5</v>
      </c>
      <c r="U10" s="140" t="s">
        <v>6</v>
      </c>
      <c r="V10" s="141" t="s">
        <v>7</v>
      </c>
      <c r="Z10" s="175"/>
    </row>
    <row r="11" spans="1:44" s="103" customFormat="1" x14ac:dyDescent="0.2">
      <c r="A11" s="100"/>
      <c r="B11" s="101"/>
      <c r="C11" s="451">
        <v>1</v>
      </c>
      <c r="D11" s="442" t="s">
        <v>143</v>
      </c>
      <c r="E11" s="439">
        <v>0.35</v>
      </c>
      <c r="F11" s="448"/>
      <c r="G11" s="439">
        <f>F11*E11/100%</f>
        <v>0</v>
      </c>
      <c r="H11" s="445">
        <f>E11-G11</f>
        <v>0.35</v>
      </c>
      <c r="I11" s="341"/>
      <c r="J11" s="342"/>
      <c r="K11" s="343"/>
      <c r="L11" s="344"/>
      <c r="M11" s="345"/>
      <c r="N11" s="387"/>
      <c r="O11" s="392"/>
      <c r="P11" s="390" t="str">
        <f>IF(O11="","",O11-$E$3)</f>
        <v/>
      </c>
      <c r="Q11" s="381">
        <f>IF($V$8="","",$V$8-O11)</f>
        <v>44561</v>
      </c>
      <c r="R11" s="382"/>
      <c r="S11" s="399"/>
      <c r="T11" s="383">
        <v>1</v>
      </c>
      <c r="U11" s="384"/>
      <c r="V11" s="172" t="str">
        <f>IF(N11="","",N11*T11)</f>
        <v/>
      </c>
      <c r="AG11" s="85"/>
    </row>
    <row r="12" spans="1:44" x14ac:dyDescent="0.2">
      <c r="A12" s="104"/>
      <c r="B12" s="86"/>
      <c r="C12" s="451"/>
      <c r="D12" s="442"/>
      <c r="E12" s="439"/>
      <c r="F12" s="448"/>
      <c r="G12" s="439"/>
      <c r="H12" s="445"/>
      <c r="I12" s="348"/>
      <c r="J12" s="319"/>
      <c r="K12" s="67"/>
      <c r="L12" s="318"/>
      <c r="M12" s="106"/>
      <c r="N12" s="388"/>
      <c r="O12" s="249"/>
      <c r="P12" s="391" t="str">
        <f>IF(O12="","",O12-$E$3)</f>
        <v/>
      </c>
      <c r="Q12" s="54">
        <f>IF($V$8="","",$V$8-O12)</f>
        <v>44561</v>
      </c>
      <c r="R12" s="105"/>
      <c r="S12" s="400"/>
      <c r="T12" s="321">
        <v>1</v>
      </c>
      <c r="U12" s="142"/>
      <c r="V12" s="143" t="str">
        <f>IF(N12="","",N12*T12)</f>
        <v/>
      </c>
    </row>
    <row r="13" spans="1:44" ht="33" customHeight="1" x14ac:dyDescent="0.2">
      <c r="A13" s="104"/>
      <c r="B13" s="86"/>
      <c r="C13" s="451"/>
      <c r="D13" s="442"/>
      <c r="E13" s="439"/>
      <c r="F13" s="448"/>
      <c r="G13" s="439"/>
      <c r="H13" s="445"/>
      <c r="I13" s="348"/>
      <c r="J13" s="319"/>
      <c r="K13" s="67"/>
      <c r="L13" s="318"/>
      <c r="M13" s="106"/>
      <c r="N13" s="388"/>
      <c r="O13" s="392"/>
      <c r="P13" s="206" t="str">
        <f t="shared" ref="P13:P14" si="0">IF(O13="","",O13-$E$3)</f>
        <v/>
      </c>
      <c r="Q13" s="393">
        <f>IF($V$8="","",$V$8-O13)</f>
        <v>44561</v>
      </c>
      <c r="R13" s="69"/>
      <c r="S13" s="401"/>
      <c r="T13" s="322">
        <v>1</v>
      </c>
      <c r="U13" s="144"/>
      <c r="V13" s="145" t="str">
        <f>IF(N13="","",N13*T13)</f>
        <v/>
      </c>
      <c r="W13" s="94"/>
      <c r="X13" s="94"/>
      <c r="Y13" s="94"/>
      <c r="AG13" s="107"/>
    </row>
    <row r="14" spans="1:44" ht="27" customHeight="1" thickBot="1" x14ac:dyDescent="0.25">
      <c r="A14" s="104"/>
      <c r="B14" s="86"/>
      <c r="C14" s="452"/>
      <c r="D14" s="443"/>
      <c r="E14" s="440"/>
      <c r="F14" s="449"/>
      <c r="G14" s="440"/>
      <c r="H14" s="446"/>
      <c r="I14" s="350"/>
      <c r="J14" s="65"/>
      <c r="K14" s="325"/>
      <c r="L14" s="326"/>
      <c r="M14" s="108"/>
      <c r="N14" s="389"/>
      <c r="O14" s="395"/>
      <c r="P14" s="209" t="str">
        <f t="shared" si="0"/>
        <v/>
      </c>
      <c r="Q14" s="396">
        <f>IF($V$8="","",$V$8-O14)</f>
        <v>44561</v>
      </c>
      <c r="R14" s="394"/>
      <c r="S14" s="398"/>
      <c r="T14" s="323">
        <v>1</v>
      </c>
      <c r="U14" s="146"/>
      <c r="V14" s="147" t="str">
        <f>IF(N14="","",N14*T14)</f>
        <v/>
      </c>
      <c r="W14" s="94"/>
      <c r="X14" s="94"/>
      <c r="Y14" s="94"/>
      <c r="Z14" s="363"/>
      <c r="AA14" s="94"/>
      <c r="AB14" s="94"/>
      <c r="AC14" s="94"/>
      <c r="AD14" s="94"/>
      <c r="AE14" s="94"/>
      <c r="AF14" s="94"/>
      <c r="AG14" s="364"/>
      <c r="AH14" s="94"/>
      <c r="AI14" s="94"/>
      <c r="AJ14" s="94"/>
      <c r="AK14" s="94"/>
      <c r="AL14" s="94"/>
      <c r="AM14" s="94"/>
      <c r="AN14" s="94"/>
      <c r="AO14" s="94"/>
      <c r="AP14" s="94"/>
      <c r="AQ14" s="94"/>
      <c r="AR14" s="94"/>
    </row>
    <row r="15" spans="1:44" s="43" customFormat="1" ht="24.75" customHeight="1" thickBot="1" x14ac:dyDescent="0.25">
      <c r="B15" s="180"/>
      <c r="D15" s="36"/>
      <c r="E15" s="148"/>
      <c r="F15" s="149"/>
      <c r="G15" s="149"/>
      <c r="H15" s="149"/>
      <c r="I15" s="265"/>
      <c r="J15" s="150"/>
      <c r="N15" s="266">
        <f>SUM(N11:N14)</f>
        <v>0</v>
      </c>
      <c r="O15" s="200"/>
      <c r="P15" s="193"/>
      <c r="Q15" s="397">
        <f>+COUNTIF(Q11:Q14,"&gt;1")</f>
        <v>4</v>
      </c>
      <c r="R15" s="37"/>
      <c r="S15" s="37"/>
      <c r="T15" s="267">
        <f>+COUNTIF(T11:T14,"100%")</f>
        <v>4</v>
      </c>
      <c r="U15" s="151" t="s">
        <v>10</v>
      </c>
      <c r="V15" s="366">
        <f>SUM(V11:V14)</f>
        <v>0</v>
      </c>
      <c r="W15" s="137"/>
      <c r="X15" s="137"/>
      <c r="Y15" s="137"/>
      <c r="Z15" s="137"/>
      <c r="AA15" s="137"/>
      <c r="AB15" s="137"/>
      <c r="AC15" s="137"/>
      <c r="AD15" s="137"/>
      <c r="AE15" s="137"/>
      <c r="AF15" s="137"/>
      <c r="AG15" s="365"/>
      <c r="AH15" s="137"/>
      <c r="AI15" s="137"/>
      <c r="AJ15" s="137"/>
      <c r="AK15" s="137"/>
      <c r="AL15" s="137"/>
      <c r="AM15" s="137"/>
      <c r="AN15" s="137"/>
      <c r="AO15" s="137"/>
      <c r="AP15" s="137"/>
      <c r="AQ15" s="137"/>
      <c r="AR15" s="137"/>
    </row>
    <row r="16" spans="1:44" s="43" customFormat="1" ht="21" customHeight="1" thickBot="1" x14ac:dyDescent="0.25">
      <c r="B16" s="180"/>
      <c r="D16" s="36"/>
      <c r="E16" s="148"/>
      <c r="F16" s="149"/>
      <c r="G16" s="149"/>
      <c r="H16" s="149"/>
      <c r="I16" s="153"/>
      <c r="J16" s="154"/>
      <c r="K16" s="154"/>
      <c r="L16" s="154"/>
      <c r="M16" s="154"/>
      <c r="N16" s="201" t="str">
        <f>IF(M47=TRUE,"","ERROR -AJUSTAR A 100%")</f>
        <v/>
      </c>
      <c r="O16" s="202"/>
      <c r="P16" s="154"/>
      <c r="Q16" s="155"/>
      <c r="R16" s="154"/>
      <c r="S16" s="154"/>
      <c r="T16" s="156"/>
      <c r="U16" s="154"/>
      <c r="V16" s="154"/>
      <c r="Z16" s="137"/>
      <c r="AG16" s="198"/>
    </row>
    <row r="17" spans="1:33" s="35" customFormat="1" ht="101.25" customHeight="1" thickBot="1" x14ac:dyDescent="0.25">
      <c r="B17" s="180"/>
      <c r="C17" s="211" t="s">
        <v>0</v>
      </c>
      <c r="D17" s="210" t="s">
        <v>102</v>
      </c>
      <c r="E17" s="210" t="s">
        <v>14</v>
      </c>
      <c r="F17" s="252" t="s">
        <v>99</v>
      </c>
      <c r="G17" s="207" t="s">
        <v>86</v>
      </c>
      <c r="H17" s="246" t="s">
        <v>49</v>
      </c>
      <c r="I17" s="338" t="s">
        <v>54</v>
      </c>
      <c r="J17" s="259" t="s">
        <v>91</v>
      </c>
      <c r="K17" s="259" t="s">
        <v>96</v>
      </c>
      <c r="L17" s="259" t="s">
        <v>97</v>
      </c>
      <c r="M17" s="259" t="s">
        <v>52</v>
      </c>
      <c r="N17" s="259" t="s">
        <v>13</v>
      </c>
      <c r="O17" s="254" t="s">
        <v>149</v>
      </c>
      <c r="P17" s="247" t="s">
        <v>150</v>
      </c>
      <c r="Q17" s="339" t="s">
        <v>95</v>
      </c>
      <c r="R17" s="340" t="s">
        <v>18</v>
      </c>
      <c r="S17" s="259" t="s">
        <v>21</v>
      </c>
      <c r="T17" s="256" t="s">
        <v>5</v>
      </c>
      <c r="U17" s="140" t="s">
        <v>6</v>
      </c>
      <c r="V17" s="141" t="s">
        <v>7</v>
      </c>
      <c r="Z17" s="175"/>
    </row>
    <row r="18" spans="1:33" ht="34.5" customHeight="1" x14ac:dyDescent="0.2">
      <c r="A18" s="116"/>
      <c r="B18" s="115"/>
      <c r="C18" s="461">
        <v>2</v>
      </c>
      <c r="D18" s="368" t="s">
        <v>22</v>
      </c>
      <c r="E18" s="219">
        <v>0.5</v>
      </c>
      <c r="F18" s="244"/>
      <c r="G18" s="218">
        <f>F18*E18/100%</f>
        <v>0</v>
      </c>
      <c r="H18" s="245">
        <f t="shared" ref="H18:H21" si="1">E18-G18</f>
        <v>0.5</v>
      </c>
      <c r="I18" s="341"/>
      <c r="J18" s="342"/>
      <c r="K18" s="343"/>
      <c r="L18" s="344"/>
      <c r="M18" s="345"/>
      <c r="N18" s="360"/>
      <c r="O18" s="380"/>
      <c r="P18" s="58" t="str">
        <f>IF(O18="","",O18-$E$3)</f>
        <v/>
      </c>
      <c r="Q18" s="52">
        <f>IF($V$8="","",$V$8-O18)</f>
        <v>44561</v>
      </c>
      <c r="R18" s="346"/>
      <c r="S18" s="347"/>
      <c r="T18" s="352">
        <v>1</v>
      </c>
      <c r="U18" s="171"/>
      <c r="V18" s="172" t="str">
        <f>IF(N18="","",N18*T18)</f>
        <v/>
      </c>
    </row>
    <row r="19" spans="1:33" ht="27.75" customHeight="1" x14ac:dyDescent="0.2">
      <c r="A19" s="116"/>
      <c r="B19" s="115"/>
      <c r="C19" s="462"/>
      <c r="D19" s="369" t="s">
        <v>23</v>
      </c>
      <c r="E19" s="212">
        <v>0.3</v>
      </c>
      <c r="F19" s="214"/>
      <c r="G19" s="216">
        <f>F19*E19/100%</f>
        <v>0</v>
      </c>
      <c r="H19" s="238">
        <f t="shared" si="1"/>
        <v>0.3</v>
      </c>
      <c r="I19" s="348"/>
      <c r="J19" s="319"/>
      <c r="K19" s="67"/>
      <c r="L19" s="318"/>
      <c r="M19" s="106"/>
      <c r="N19" s="64"/>
      <c r="O19" s="392"/>
      <c r="P19" s="79" t="str">
        <f t="shared" ref="P19:P21" si="2">IF(O19="","",O19-$E$3)</f>
        <v/>
      </c>
      <c r="Q19" s="52">
        <f>IF($V$8="","",$V$8-O19)</f>
        <v>44561</v>
      </c>
      <c r="R19" s="69"/>
      <c r="S19" s="349"/>
      <c r="T19" s="336">
        <v>0.8</v>
      </c>
      <c r="U19" s="157"/>
      <c r="V19" s="143" t="str">
        <f>IF(N19="","",N19*T19)</f>
        <v/>
      </c>
    </row>
    <row r="20" spans="1:33" ht="27.75" customHeight="1" x14ac:dyDescent="0.2">
      <c r="A20" s="116"/>
      <c r="B20" s="115"/>
      <c r="C20" s="462"/>
      <c r="D20" s="368" t="s">
        <v>24</v>
      </c>
      <c r="E20" s="219">
        <v>0.1</v>
      </c>
      <c r="F20" s="213"/>
      <c r="G20" s="217">
        <f t="shared" ref="G20:G21" si="3">F20*E20/100%</f>
        <v>0</v>
      </c>
      <c r="H20" s="239">
        <f t="shared" si="1"/>
        <v>0.1</v>
      </c>
      <c r="I20" s="348"/>
      <c r="J20" s="319"/>
      <c r="K20" s="67"/>
      <c r="L20" s="318"/>
      <c r="M20" s="106"/>
      <c r="N20" s="64"/>
      <c r="O20" s="249"/>
      <c r="P20" s="79" t="str">
        <f t="shared" si="2"/>
        <v/>
      </c>
      <c r="Q20" s="52">
        <f>IF($V$8="","",$V$8-O20)</f>
        <v>44561</v>
      </c>
      <c r="R20" s="69"/>
      <c r="S20" s="349"/>
      <c r="T20" s="51">
        <v>1</v>
      </c>
      <c r="U20" s="158"/>
      <c r="V20" s="159" t="str">
        <f>IF(N20="","",N20*T20)</f>
        <v/>
      </c>
    </row>
    <row r="21" spans="1:33" ht="34.5" customHeight="1" thickBot="1" x14ac:dyDescent="0.25">
      <c r="A21" s="117"/>
      <c r="B21" s="115"/>
      <c r="C21" s="462"/>
      <c r="D21" s="369" t="s">
        <v>25</v>
      </c>
      <c r="E21" s="212">
        <v>0.1</v>
      </c>
      <c r="F21" s="215"/>
      <c r="G21" s="216">
        <f t="shared" si="3"/>
        <v>0</v>
      </c>
      <c r="H21" s="238">
        <f t="shared" si="1"/>
        <v>0.1</v>
      </c>
      <c r="I21" s="350"/>
      <c r="J21" s="333"/>
      <c r="K21" s="68"/>
      <c r="L21" s="334"/>
      <c r="M21" s="108"/>
      <c r="N21" s="66"/>
      <c r="O21" s="370"/>
      <c r="P21" s="80" t="str">
        <f t="shared" si="2"/>
        <v/>
      </c>
      <c r="Q21" s="52">
        <f>IF($V$8="","",$V$8-O21)</f>
        <v>44561</v>
      </c>
      <c r="R21" s="70"/>
      <c r="S21" s="351"/>
      <c r="T21" s="337">
        <v>1</v>
      </c>
      <c r="U21" s="146"/>
      <c r="V21" s="147" t="str">
        <f>IF(N21="","",N21*T21)</f>
        <v/>
      </c>
    </row>
    <row r="22" spans="1:33" ht="48.75" customHeight="1" thickBot="1" x14ac:dyDescent="0.25">
      <c r="A22" s="104"/>
      <c r="B22" s="86"/>
      <c r="C22" s="463"/>
      <c r="D22" s="240" t="s">
        <v>139</v>
      </c>
      <c r="E22" s="241">
        <v>0.3</v>
      </c>
      <c r="F22" s="242"/>
      <c r="G22" s="241">
        <f>F22*E22/100%</f>
        <v>0</v>
      </c>
      <c r="H22" s="243">
        <f>E22-G22</f>
        <v>0.3</v>
      </c>
      <c r="I22" s="113"/>
      <c r="J22" s="119"/>
      <c r="K22" s="95"/>
      <c r="L22" s="95"/>
      <c r="M22" s="95"/>
      <c r="N22" s="251">
        <f>SUM(N18:N21)</f>
        <v>0</v>
      </c>
      <c r="O22" s="250"/>
      <c r="P22" s="193"/>
      <c r="Q22" s="397">
        <f>+COUNTIF(Q18:Q21,"&gt;1")</f>
        <v>4</v>
      </c>
      <c r="R22" s="112"/>
      <c r="S22" s="112"/>
      <c r="T22" s="120">
        <f>+COUNTIF(T18:T21,"100%")</f>
        <v>3</v>
      </c>
      <c r="U22" s="151" t="s">
        <v>10</v>
      </c>
      <c r="V22" s="152">
        <f>SUM(V18:V21)</f>
        <v>0</v>
      </c>
    </row>
    <row r="23" spans="1:33" s="35" customFormat="1" ht="21" customHeight="1" thickBot="1" x14ac:dyDescent="0.25">
      <c r="A23" s="199"/>
      <c r="B23" s="180"/>
      <c r="C23" s="43"/>
      <c r="D23" s="36"/>
      <c r="E23" s="148"/>
      <c r="F23" s="149"/>
      <c r="G23" s="149"/>
      <c r="H23" s="149"/>
      <c r="I23" s="153"/>
      <c r="J23" s="160"/>
      <c r="K23" s="137"/>
      <c r="L23" s="137"/>
      <c r="M23" s="137"/>
      <c r="N23" s="201" t="str">
        <f>IF(M48=TRUE,"","ERROR -AJUSTAR A 100%")</f>
        <v/>
      </c>
      <c r="O23" s="203"/>
      <c r="P23" s="38"/>
      <c r="Q23" s="39"/>
      <c r="R23" s="37"/>
      <c r="S23" s="37"/>
      <c r="T23" s="156">
        <f>+COUNTIF(T18:T21,"&gt;0%")</f>
        <v>4</v>
      </c>
      <c r="U23" s="161"/>
      <c r="V23" s="162"/>
      <c r="Z23" s="175"/>
    </row>
    <row r="24" spans="1:33" s="35" customFormat="1" ht="101.25" customHeight="1" thickBot="1" x14ac:dyDescent="0.25">
      <c r="B24" s="180"/>
      <c r="C24" s="211" t="s">
        <v>0</v>
      </c>
      <c r="D24" s="210" t="s">
        <v>102</v>
      </c>
      <c r="E24" s="210" t="s">
        <v>14</v>
      </c>
      <c r="F24" s="252" t="s">
        <v>99</v>
      </c>
      <c r="G24" s="207" t="s">
        <v>86</v>
      </c>
      <c r="H24" s="207" t="s">
        <v>49</v>
      </c>
      <c r="I24" s="253" t="s">
        <v>54</v>
      </c>
      <c r="J24" s="254" t="s">
        <v>91</v>
      </c>
      <c r="K24" s="254" t="s">
        <v>96</v>
      </c>
      <c r="L24" s="254" t="s">
        <v>97</v>
      </c>
      <c r="M24" s="254" t="s">
        <v>52</v>
      </c>
      <c r="N24" s="254" t="s">
        <v>13</v>
      </c>
      <c r="O24" s="254" t="s">
        <v>149</v>
      </c>
      <c r="P24" s="247" t="s">
        <v>150</v>
      </c>
      <c r="Q24" s="139" t="s">
        <v>95</v>
      </c>
      <c r="R24" s="255" t="s">
        <v>18</v>
      </c>
      <c r="S24" s="324" t="s">
        <v>21</v>
      </c>
      <c r="T24" s="320" t="s">
        <v>5</v>
      </c>
      <c r="U24" s="140" t="s">
        <v>6</v>
      </c>
      <c r="V24" s="141" t="s">
        <v>7</v>
      </c>
      <c r="Z24" s="175"/>
    </row>
    <row r="25" spans="1:33" ht="12" customHeight="1" x14ac:dyDescent="0.2">
      <c r="A25" s="104"/>
      <c r="B25" s="86"/>
      <c r="C25" s="450">
        <v>3</v>
      </c>
      <c r="D25" s="441" t="s">
        <v>137</v>
      </c>
      <c r="E25" s="438">
        <v>0.2</v>
      </c>
      <c r="F25" s="447"/>
      <c r="G25" s="438">
        <f>F25*E25/100%</f>
        <v>0</v>
      </c>
      <c r="H25" s="438">
        <f>E25-G25</f>
        <v>0.2</v>
      </c>
      <c r="I25" s="341"/>
      <c r="J25" s="342"/>
      <c r="K25" s="343"/>
      <c r="L25" s="344"/>
      <c r="M25" s="345"/>
      <c r="N25" s="360"/>
      <c r="O25" s="380"/>
      <c r="P25" s="58" t="str">
        <f>IF(O25="","",O25-$E$3)</f>
        <v/>
      </c>
      <c r="Q25" s="56">
        <f>IF($V$8="","",$V$8-O25)</f>
        <v>44561</v>
      </c>
      <c r="R25" s="74"/>
      <c r="S25" s="330"/>
      <c r="T25" s="327"/>
      <c r="U25" s="163"/>
      <c r="V25" s="164" t="str">
        <f>IF(N25="","",N25*T25)</f>
        <v/>
      </c>
    </row>
    <row r="26" spans="1:33" ht="15" customHeight="1" x14ac:dyDescent="0.2">
      <c r="A26" s="104"/>
      <c r="B26" s="86"/>
      <c r="C26" s="451"/>
      <c r="D26" s="442"/>
      <c r="E26" s="439"/>
      <c r="F26" s="448"/>
      <c r="G26" s="439"/>
      <c r="H26" s="439"/>
      <c r="I26" s="348"/>
      <c r="J26" s="62"/>
      <c r="K26" s="67"/>
      <c r="L26" s="318"/>
      <c r="M26" s="106"/>
      <c r="N26" s="64"/>
      <c r="O26" s="249"/>
      <c r="P26" s="78" t="str">
        <f t="shared" ref="P26:P28" si="4">IF(O26="","",O26-$E$3)</f>
        <v/>
      </c>
      <c r="Q26" s="53">
        <f>IF($V$8="","",$V$8-O26)</f>
        <v>44561</v>
      </c>
      <c r="R26" s="69"/>
      <c r="S26" s="331"/>
      <c r="T26" s="328"/>
      <c r="U26" s="165"/>
      <c r="V26" s="166" t="str">
        <f>IF(N26="","",N26*T26)</f>
        <v/>
      </c>
    </row>
    <row r="27" spans="1:33" ht="15" customHeight="1" x14ac:dyDescent="0.2">
      <c r="A27" s="104"/>
      <c r="B27" s="86"/>
      <c r="C27" s="451"/>
      <c r="D27" s="442"/>
      <c r="E27" s="439"/>
      <c r="F27" s="448"/>
      <c r="G27" s="439"/>
      <c r="H27" s="439"/>
      <c r="I27" s="348"/>
      <c r="J27" s="59"/>
      <c r="K27" s="60"/>
      <c r="L27" s="61"/>
      <c r="M27" s="102"/>
      <c r="N27" s="64"/>
      <c r="O27" s="249"/>
      <c r="P27" s="78" t="str">
        <f t="shared" si="4"/>
        <v/>
      </c>
      <c r="Q27" s="55">
        <f>IF($V$8="","",$V$8-O27)</f>
        <v>44561</v>
      </c>
      <c r="R27" s="75"/>
      <c r="S27" s="332"/>
      <c r="T27" s="321"/>
      <c r="U27" s="157"/>
      <c r="V27" s="143" t="str">
        <f>IF(N27="","",N27*T27)</f>
        <v/>
      </c>
    </row>
    <row r="28" spans="1:33" ht="33.75" customHeight="1" thickBot="1" x14ac:dyDescent="0.25">
      <c r="A28" s="104"/>
      <c r="B28" s="86"/>
      <c r="C28" s="452"/>
      <c r="D28" s="443"/>
      <c r="E28" s="440"/>
      <c r="F28" s="449"/>
      <c r="G28" s="440"/>
      <c r="H28" s="440"/>
      <c r="I28" s="350"/>
      <c r="J28" s="333"/>
      <c r="K28" s="68"/>
      <c r="L28" s="334"/>
      <c r="M28" s="118"/>
      <c r="N28" s="66"/>
      <c r="O28" s="370"/>
      <c r="P28" s="80" t="str">
        <f t="shared" si="4"/>
        <v/>
      </c>
      <c r="Q28" s="57">
        <f>IF($V$8="","",$V$8-O28)</f>
        <v>44561</v>
      </c>
      <c r="R28" s="70"/>
      <c r="S28" s="335"/>
      <c r="T28" s="329"/>
      <c r="U28" s="167"/>
      <c r="V28" s="168" t="str">
        <f>IF(N28="","",N28*T28)</f>
        <v/>
      </c>
    </row>
    <row r="29" spans="1:33" s="35" customFormat="1" ht="22.5" customHeight="1" thickBot="1" x14ac:dyDescent="0.25">
      <c r="A29" s="199"/>
      <c r="B29" s="180"/>
      <c r="C29" s="43"/>
      <c r="D29" s="36"/>
      <c r="E29" s="36"/>
      <c r="F29" s="40"/>
      <c r="G29" s="40"/>
      <c r="H29" s="40"/>
      <c r="I29" s="36"/>
      <c r="J29" s="36"/>
      <c r="K29" s="43"/>
      <c r="L29" s="43"/>
      <c r="M29" s="43"/>
      <c r="N29" s="262">
        <f>SUM(N25:N28)</f>
        <v>0</v>
      </c>
      <c r="O29" s="263"/>
      <c r="P29" s="193"/>
      <c r="Q29" s="397">
        <f>+COUNTIF(Q25:Q28,"&gt;1")</f>
        <v>4</v>
      </c>
      <c r="R29" s="37"/>
      <c r="S29" s="37"/>
      <c r="T29" s="264">
        <f>+COUNTIF(T25:T28,"100%")</f>
        <v>0</v>
      </c>
      <c r="U29" s="151" t="s">
        <v>10</v>
      </c>
      <c r="V29" s="169">
        <f>SUM(V25:V28)</f>
        <v>0</v>
      </c>
      <c r="Z29" s="175"/>
    </row>
    <row r="30" spans="1:33" s="35" customFormat="1" ht="22.5" customHeight="1" thickBot="1" x14ac:dyDescent="0.25">
      <c r="A30" s="199"/>
      <c r="B30" s="180"/>
      <c r="C30" s="43"/>
      <c r="D30" s="41"/>
      <c r="E30" s="41"/>
      <c r="F30" s="42"/>
      <c r="G30" s="42"/>
      <c r="H30" s="42"/>
      <c r="I30" s="41"/>
      <c r="J30" s="41"/>
      <c r="K30" s="43"/>
      <c r="L30" s="43"/>
      <c r="M30" s="43"/>
      <c r="N30" s="201" t="str">
        <f>IF(M49=TRUE,"","ERROR -AJUSTAR A 100%")</f>
        <v/>
      </c>
      <c r="O30" s="202"/>
      <c r="P30" s="43"/>
      <c r="Q30" s="39"/>
      <c r="R30" s="43"/>
      <c r="S30" s="43"/>
      <c r="T30" s="156">
        <f>+COUNTIF(T25:T28,"&gt;0%")</f>
        <v>0</v>
      </c>
      <c r="U30" s="43"/>
      <c r="V30" s="43"/>
      <c r="Z30" s="175"/>
    </row>
    <row r="31" spans="1:33" s="35" customFormat="1" ht="101.25" customHeight="1" thickBot="1" x14ac:dyDescent="0.25">
      <c r="B31" s="180"/>
      <c r="C31" s="371" t="s">
        <v>0</v>
      </c>
      <c r="D31" s="372" t="s">
        <v>102</v>
      </c>
      <c r="E31" s="372" t="s">
        <v>14</v>
      </c>
      <c r="F31" s="373" t="s">
        <v>99</v>
      </c>
      <c r="G31" s="374" t="s">
        <v>86</v>
      </c>
      <c r="H31" s="375" t="s">
        <v>49</v>
      </c>
      <c r="I31" s="376" t="s">
        <v>54</v>
      </c>
      <c r="J31" s="259" t="s">
        <v>91</v>
      </c>
      <c r="K31" s="259" t="s">
        <v>96</v>
      </c>
      <c r="L31" s="259" t="s">
        <v>97</v>
      </c>
      <c r="M31" s="259" t="s">
        <v>52</v>
      </c>
      <c r="N31" s="259" t="s">
        <v>13</v>
      </c>
      <c r="O31" s="254" t="s">
        <v>149</v>
      </c>
      <c r="P31" s="247" t="s">
        <v>150</v>
      </c>
      <c r="Q31" s="339" t="s">
        <v>95</v>
      </c>
      <c r="R31" s="340" t="s">
        <v>18</v>
      </c>
      <c r="S31" s="259" t="s">
        <v>21</v>
      </c>
      <c r="T31" s="377" t="s">
        <v>5</v>
      </c>
      <c r="U31" s="378" t="s">
        <v>6</v>
      </c>
      <c r="V31" s="379" t="s">
        <v>7</v>
      </c>
      <c r="Z31" s="175"/>
    </row>
    <row r="32" spans="1:33" s="103" customFormat="1" ht="42.75" customHeight="1" x14ac:dyDescent="0.2">
      <c r="A32" s="100"/>
      <c r="B32" s="101"/>
      <c r="C32" s="450">
        <v>4</v>
      </c>
      <c r="D32" s="441" t="s">
        <v>138</v>
      </c>
      <c r="E32" s="438">
        <v>0.15</v>
      </c>
      <c r="F32" s="447"/>
      <c r="G32" s="444">
        <f>F32*E32/100%</f>
        <v>0</v>
      </c>
      <c r="H32" s="435">
        <f>E32-G32</f>
        <v>0.15</v>
      </c>
      <c r="I32" s="341"/>
      <c r="J32" s="342"/>
      <c r="K32" s="343"/>
      <c r="L32" s="344"/>
      <c r="M32" s="345"/>
      <c r="N32" s="360"/>
      <c r="O32" s="380"/>
      <c r="P32" s="58" t="str">
        <f>IF(O32="","",O32-$E$3)</f>
        <v/>
      </c>
      <c r="Q32" s="81">
        <f>IF($V$8="","",$V$8-O32)</f>
        <v>44561</v>
      </c>
      <c r="R32" s="71"/>
      <c r="S32" s="353"/>
      <c r="T32" s="352"/>
      <c r="U32" s="171"/>
      <c r="V32" s="172" t="str">
        <f>IF(N32="","",N32*T32)</f>
        <v/>
      </c>
      <c r="AG32" s="85"/>
    </row>
    <row r="33" spans="1:33" s="103" customFormat="1" ht="15.75" customHeight="1" x14ac:dyDescent="0.2">
      <c r="A33" s="100"/>
      <c r="B33" s="101"/>
      <c r="C33" s="451"/>
      <c r="D33" s="442"/>
      <c r="E33" s="439"/>
      <c r="F33" s="448"/>
      <c r="G33" s="445"/>
      <c r="H33" s="436"/>
      <c r="I33" s="348"/>
      <c r="J33" s="62"/>
      <c r="K33" s="67"/>
      <c r="L33" s="318"/>
      <c r="M33" s="106"/>
      <c r="N33" s="64"/>
      <c r="O33" s="249"/>
      <c r="P33" s="79" t="str">
        <f t="shared" ref="P33:P35" si="5">IF(O33="","",O33-$E$3)</f>
        <v/>
      </c>
      <c r="Q33" s="82">
        <f>IF($V$8="","",$V$8-O33)</f>
        <v>44561</v>
      </c>
      <c r="R33" s="72"/>
      <c r="S33" s="354"/>
      <c r="T33" s="336"/>
      <c r="U33" s="157"/>
      <c r="V33" s="143" t="str">
        <f>IF(N33="","",N33*T33)</f>
        <v/>
      </c>
      <c r="AG33" s="85"/>
    </row>
    <row r="34" spans="1:33" ht="15" customHeight="1" x14ac:dyDescent="0.2">
      <c r="A34" s="104"/>
      <c r="B34" s="86"/>
      <c r="C34" s="451"/>
      <c r="D34" s="442"/>
      <c r="E34" s="439"/>
      <c r="F34" s="448"/>
      <c r="G34" s="445"/>
      <c r="H34" s="436"/>
      <c r="I34" s="348"/>
      <c r="J34" s="319"/>
      <c r="K34" s="67"/>
      <c r="L34" s="318"/>
      <c r="M34" s="106"/>
      <c r="N34" s="64"/>
      <c r="O34" s="249"/>
      <c r="P34" s="79" t="str">
        <f t="shared" si="5"/>
        <v/>
      </c>
      <c r="Q34" s="52">
        <f>IF($V$8="","",$V$8-O34)</f>
        <v>44561</v>
      </c>
      <c r="R34" s="63"/>
      <c r="S34" s="355"/>
      <c r="T34" s="51"/>
      <c r="U34" s="158"/>
      <c r="V34" s="145" t="str">
        <f>IF(N34="","",N34*T34)</f>
        <v/>
      </c>
    </row>
    <row r="35" spans="1:33" ht="15.75" customHeight="1" thickBot="1" x14ac:dyDescent="0.25">
      <c r="A35" s="104"/>
      <c r="B35" s="86"/>
      <c r="C35" s="452"/>
      <c r="D35" s="443"/>
      <c r="E35" s="440"/>
      <c r="F35" s="449"/>
      <c r="G35" s="446"/>
      <c r="H35" s="437"/>
      <c r="I35" s="350"/>
      <c r="J35" s="333"/>
      <c r="K35" s="68"/>
      <c r="L35" s="334"/>
      <c r="M35" s="118"/>
      <c r="N35" s="66"/>
      <c r="O35" s="370"/>
      <c r="P35" s="362" t="str">
        <f t="shared" si="5"/>
        <v/>
      </c>
      <c r="Q35" s="361">
        <f>IF($V$8="","",$V$8-O35)</f>
        <v>44561</v>
      </c>
      <c r="R35" s="73"/>
      <c r="S35" s="356"/>
      <c r="T35" s="337"/>
      <c r="U35" s="146"/>
      <c r="V35" s="147" t="str">
        <f>IF(N35="","",N35*T35)</f>
        <v/>
      </c>
    </row>
    <row r="36" spans="1:33" s="35" customFormat="1" ht="27" customHeight="1" thickBot="1" x14ac:dyDescent="0.25">
      <c r="C36" s="43"/>
      <c r="D36" s="44"/>
      <c r="E36" s="150"/>
      <c r="F36" s="150"/>
      <c r="G36" s="150"/>
      <c r="H36" s="150"/>
      <c r="I36" s="260"/>
      <c r="J36" s="150"/>
      <c r="K36" s="43"/>
      <c r="L36" s="43"/>
      <c r="M36" s="43"/>
      <c r="N36" s="248">
        <f>SUM(N30:N35)</f>
        <v>0</v>
      </c>
      <c r="O36" s="131"/>
      <c r="P36" s="193"/>
      <c r="Q36" s="397">
        <f>+COUNTIF(Q32:Q35,"&gt;1")</f>
        <v>4</v>
      </c>
      <c r="R36" s="37"/>
      <c r="S36" s="37"/>
      <c r="T36" s="261">
        <f>+COUNTIF(T32:T35,"100%")</f>
        <v>0</v>
      </c>
      <c r="U36" s="151" t="s">
        <v>10</v>
      </c>
      <c r="V36" s="169">
        <f>SUM(V32:V35)</f>
        <v>0</v>
      </c>
      <c r="Z36" s="175"/>
    </row>
    <row r="37" spans="1:33" s="35" customFormat="1" ht="32.25" customHeight="1" x14ac:dyDescent="0.2">
      <c r="C37" s="43"/>
      <c r="F37" s="43"/>
      <c r="I37" s="48"/>
      <c r="K37" s="170"/>
      <c r="L37" s="43"/>
      <c r="M37" s="43"/>
      <c r="N37" s="204" t="str">
        <f>IF(M50=TRUE,"","ERROR -AJUSTAR A 100%")</f>
        <v/>
      </c>
      <c r="O37" s="200"/>
      <c r="Q37" s="45"/>
      <c r="T37" s="156">
        <f>+COUNTIF(T32:T35,"&gt;0%")</f>
        <v>0</v>
      </c>
      <c r="Z37" s="175"/>
    </row>
    <row r="38" spans="1:33" ht="32.25" customHeight="1" thickBot="1" x14ac:dyDescent="0.25">
      <c r="C38" s="43"/>
      <c r="K38" s="121"/>
      <c r="L38" s="109"/>
      <c r="M38" s="109"/>
      <c r="N38" s="197"/>
      <c r="O38" s="111"/>
      <c r="T38" s="114"/>
    </row>
    <row r="39" spans="1:33" ht="42.75" customHeight="1" x14ac:dyDescent="0.2">
      <c r="C39" s="453" t="s">
        <v>98</v>
      </c>
      <c r="D39" s="317" t="s">
        <v>85</v>
      </c>
      <c r="E39" s="317"/>
      <c r="F39" s="358"/>
      <c r="G39" s="357"/>
      <c r="H39" s="359"/>
      <c r="I39" s="490" t="s">
        <v>132</v>
      </c>
      <c r="J39" s="491"/>
      <c r="K39" s="220"/>
      <c r="L39" s="221"/>
      <c r="M39" s="95"/>
      <c r="N39" s="123"/>
      <c r="O39" s="124"/>
      <c r="P39" s="173"/>
      <c r="Q39" s="137"/>
      <c r="R39" s="123"/>
      <c r="S39" s="124"/>
      <c r="T39" s="124"/>
      <c r="U39" s="137"/>
      <c r="V39" s="137"/>
    </row>
    <row r="40" spans="1:33" ht="54.75" customHeight="1" x14ac:dyDescent="0.2">
      <c r="C40" s="454"/>
      <c r="D40" s="484" t="s">
        <v>135</v>
      </c>
      <c r="E40" s="485"/>
      <c r="F40" s="485"/>
      <c r="G40" s="485"/>
      <c r="H40" s="486"/>
      <c r="I40" s="484" t="s">
        <v>135</v>
      </c>
      <c r="J40" s="485"/>
      <c r="K40" s="485"/>
      <c r="L40" s="486"/>
      <c r="M40" s="124"/>
      <c r="N40" s="125"/>
      <c r="O40" s="125"/>
      <c r="P40" s="132"/>
      <c r="Q40" s="173"/>
      <c r="R40" s="125"/>
      <c r="S40" s="125"/>
      <c r="T40" s="125"/>
      <c r="U40" s="132"/>
      <c r="V40" s="173"/>
    </row>
    <row r="41" spans="1:33" ht="14.25" customHeight="1" thickBot="1" x14ac:dyDescent="0.25">
      <c r="C41" s="455"/>
      <c r="D41" s="487" t="s">
        <v>134</v>
      </c>
      <c r="E41" s="488"/>
      <c r="F41" s="488"/>
      <c r="G41" s="488"/>
      <c r="H41" s="489"/>
      <c r="I41" s="487" t="s">
        <v>133</v>
      </c>
      <c r="J41" s="488"/>
      <c r="K41" s="488"/>
      <c r="L41" s="489"/>
      <c r="M41" s="124"/>
      <c r="N41" s="126"/>
      <c r="O41" s="126"/>
      <c r="P41" s="174"/>
      <c r="Q41" s="173"/>
      <c r="R41" s="126"/>
      <c r="S41" s="126"/>
      <c r="T41" s="126"/>
      <c r="U41" s="174"/>
      <c r="V41" s="173"/>
    </row>
    <row r="42" spans="1:33" ht="57.75" hidden="1" customHeight="1" x14ac:dyDescent="0.2">
      <c r="C42" s="43"/>
      <c r="F42" s="124"/>
      <c r="I42" s="127"/>
      <c r="J42" s="127"/>
      <c r="P42" s="46"/>
      <c r="Q42" s="47"/>
      <c r="R42" s="109"/>
      <c r="S42" s="109"/>
      <c r="T42" s="110"/>
      <c r="U42" s="43"/>
      <c r="V42" s="43"/>
    </row>
    <row r="43" spans="1:33" s="35" customFormat="1" ht="47.25" hidden="1" customHeight="1" x14ac:dyDescent="0.2">
      <c r="C43" s="43"/>
      <c r="D43" s="44"/>
      <c r="E43" s="43"/>
      <c r="F43" s="46"/>
      <c r="G43" s="43"/>
      <c r="H43" s="43"/>
      <c r="I43" s="46"/>
      <c r="J43" s="46"/>
      <c r="O43" s="43"/>
      <c r="P43" s="46"/>
      <c r="Q43" s="47"/>
      <c r="R43" s="43"/>
      <c r="S43" s="43"/>
      <c r="T43" s="150"/>
      <c r="U43" s="43"/>
      <c r="V43" s="43"/>
      <c r="Z43" s="175"/>
    </row>
    <row r="44" spans="1:33" s="35" customFormat="1" ht="39.75" hidden="1" customHeight="1" thickBot="1" x14ac:dyDescent="0.25">
      <c r="C44" s="43"/>
      <c r="D44" s="133" t="s">
        <v>87</v>
      </c>
      <c r="E44" s="133"/>
      <c r="F44" s="133"/>
      <c r="G44" s="133"/>
      <c r="H44" s="133"/>
      <c r="I44" s="133"/>
      <c r="J44" s="133"/>
      <c r="K44" s="133"/>
      <c r="O44" s="43"/>
      <c r="P44" s="43"/>
      <c r="Q44" s="48"/>
      <c r="R44" s="43"/>
      <c r="S44" s="43"/>
      <c r="T44" s="150"/>
      <c r="U44" s="43"/>
      <c r="V44" s="43"/>
      <c r="Z44" s="175"/>
    </row>
    <row r="45" spans="1:33" s="35" customFormat="1" ht="48" hidden="1" customHeight="1" thickBot="1" x14ac:dyDescent="0.25">
      <c r="C45" s="43"/>
      <c r="D45" s="194" t="s">
        <v>88</v>
      </c>
      <c r="E45" s="195"/>
      <c r="F45" s="268"/>
      <c r="G45" s="76"/>
      <c r="H45" s="76"/>
      <c r="I45" s="269"/>
      <c r="J45" s="385">
        <v>43525</v>
      </c>
      <c r="K45" s="386">
        <v>44561</v>
      </c>
      <c r="L45" s="270"/>
      <c r="O45" s="175"/>
      <c r="V45" s="43"/>
      <c r="Z45" s="175"/>
    </row>
    <row r="46" spans="1:33" s="35" customFormat="1" ht="36.75" hidden="1" customHeight="1" thickBot="1" x14ac:dyDescent="0.25">
      <c r="C46" s="43"/>
      <c r="D46" s="134" t="s">
        <v>20</v>
      </c>
      <c r="E46" s="176" t="s">
        <v>17</v>
      </c>
      <c r="F46" s="271" t="s">
        <v>50</v>
      </c>
      <c r="G46" s="176" t="s">
        <v>12</v>
      </c>
      <c r="H46" s="176" t="s">
        <v>15</v>
      </c>
      <c r="I46" s="48"/>
      <c r="J46" s="42" t="s">
        <v>87</v>
      </c>
      <c r="K46" s="42"/>
      <c r="M46" s="272" t="s">
        <v>90</v>
      </c>
      <c r="O46" s="273" t="s">
        <v>8</v>
      </c>
      <c r="P46" s="273" t="s">
        <v>8</v>
      </c>
      <c r="Q46" s="177"/>
      <c r="V46" s="43"/>
      <c r="Z46" s="175"/>
    </row>
    <row r="47" spans="1:33" s="35" customFormat="1" ht="45.75" hidden="1" customHeight="1" x14ac:dyDescent="0.2">
      <c r="C47" s="43"/>
      <c r="D47" s="135" t="s">
        <v>16</v>
      </c>
      <c r="E47" s="178">
        <f>SUM(E11,E22,E25,E32)</f>
        <v>0.99999999999999989</v>
      </c>
      <c r="F47" s="274">
        <f xml:space="preserve"> IFERROR(+G47/E47," ")</f>
        <v>0</v>
      </c>
      <c r="G47" s="178">
        <f>SUM(G11,,G22,G25,G32)</f>
        <v>0</v>
      </c>
      <c r="H47" s="179">
        <f>E47-G47</f>
        <v>0.99999999999999989</v>
      </c>
      <c r="I47" s="48"/>
      <c r="J47" s="275" t="s">
        <v>152</v>
      </c>
      <c r="K47" s="276">
        <f>SUM(Q15,Q22,Q29,Q36)</f>
        <v>16</v>
      </c>
      <c r="M47" s="277" t="b">
        <f>OR(N15=0,N15=1)</f>
        <v>1</v>
      </c>
      <c r="N47" s="278">
        <v>0</v>
      </c>
      <c r="O47" s="279">
        <v>0</v>
      </c>
      <c r="P47" s="279">
        <v>0</v>
      </c>
      <c r="Q47" s="181">
        <f xml:space="preserve"> COUNT(F11,#REF!,F25,F32)</f>
        <v>0</v>
      </c>
      <c r="R47" s="280" t="s">
        <v>53</v>
      </c>
      <c r="S47" s="281"/>
      <c r="T47" s="282"/>
      <c r="U47" s="182"/>
      <c r="V47" s="43"/>
      <c r="Z47" s="175"/>
    </row>
    <row r="48" spans="1:33" s="35" customFormat="1" ht="49.5" hidden="1" customHeight="1" x14ac:dyDescent="0.2">
      <c r="C48" s="43"/>
      <c r="D48" s="135" t="s">
        <v>51</v>
      </c>
      <c r="E48" s="178">
        <v>0</v>
      </c>
      <c r="F48" s="274" t="str">
        <f t="shared" ref="F48:F49" si="6" xml:space="preserve"> IFERROR(+G48/E48," ")</f>
        <v xml:space="preserve"> </v>
      </c>
      <c r="G48" s="178"/>
      <c r="H48" s="178"/>
      <c r="I48" s="48"/>
      <c r="J48" s="283" t="s">
        <v>60</v>
      </c>
      <c r="K48" s="284">
        <v>16</v>
      </c>
      <c r="M48" s="277" t="b">
        <f>OR(N22=0,N22=1)</f>
        <v>1</v>
      </c>
      <c r="N48" s="278">
        <v>1</v>
      </c>
      <c r="O48" s="285">
        <v>0.05</v>
      </c>
      <c r="P48" s="285">
        <v>0.05</v>
      </c>
      <c r="R48" s="286" t="s">
        <v>54</v>
      </c>
      <c r="S48" s="287" t="s">
        <v>9</v>
      </c>
      <c r="T48" s="288" t="s">
        <v>55</v>
      </c>
      <c r="U48" s="183" t="s">
        <v>57</v>
      </c>
      <c r="V48" s="43"/>
      <c r="Z48" s="175"/>
    </row>
    <row r="49" spans="3:26" s="35" customFormat="1" ht="57.75" hidden="1" customHeight="1" thickBot="1" x14ac:dyDescent="0.25">
      <c r="C49" s="43"/>
      <c r="D49" s="49" t="s">
        <v>89</v>
      </c>
      <c r="E49" s="184">
        <f>G47-E48</f>
        <v>0</v>
      </c>
      <c r="F49" s="274" t="str">
        <f t="shared" si="6"/>
        <v xml:space="preserve"> </v>
      </c>
      <c r="G49" s="185" t="str">
        <f>IF(E49&lt;=69.99%,"INSUFICIENTE",IF(AND(E49&gt;=70%,E49&lt;=79.99%),"REGULAR",IF(AND(E49&gt;=80%,E49&lt;=89.99%),"SATISFACTORIO",IF(AND(E49&gt;=90%,E49&lt;=94.99%),"MUY BUENO",IF(AND(E49&gt;=95%),"EXCELENTE")))))</f>
        <v>INSUFICIENTE</v>
      </c>
      <c r="H49" s="185"/>
      <c r="I49" s="48"/>
      <c r="J49" s="283" t="s">
        <v>59</v>
      </c>
      <c r="K49" s="289">
        <v>16</v>
      </c>
      <c r="M49" s="277" t="b">
        <f>OR(N29=0,N29=1)</f>
        <v>1</v>
      </c>
      <c r="N49" s="290"/>
      <c r="O49" s="291">
        <v>0.1</v>
      </c>
      <c r="P49" s="291">
        <v>0.1</v>
      </c>
      <c r="Q49" s="43"/>
      <c r="R49" s="292">
        <v>1</v>
      </c>
      <c r="S49" s="293">
        <f>E11</f>
        <v>0.35</v>
      </c>
      <c r="T49" s="293">
        <f>V15</f>
        <v>0</v>
      </c>
      <c r="U49" s="187">
        <f>IF(S49="","",S49*T49)</f>
        <v>0</v>
      </c>
      <c r="V49" s="43"/>
      <c r="Z49" s="175"/>
    </row>
    <row r="50" spans="3:26" s="35" customFormat="1" ht="44.25" hidden="1" customHeight="1" x14ac:dyDescent="0.2">
      <c r="C50" s="43"/>
      <c r="D50" s="43"/>
      <c r="E50" s="43"/>
      <c r="F50" s="294"/>
      <c r="G50" s="43"/>
      <c r="H50" s="43"/>
      <c r="I50" s="48"/>
      <c r="J50" s="283" t="s">
        <v>61</v>
      </c>
      <c r="K50" s="295">
        <f>K48/K49*100%</f>
        <v>1</v>
      </c>
      <c r="L50" s="43"/>
      <c r="M50" s="277" t="b">
        <f>OR(N36=0,N36=1)</f>
        <v>1</v>
      </c>
      <c r="N50" s="180"/>
      <c r="O50" s="285">
        <v>0.15</v>
      </c>
      <c r="P50" s="285">
        <v>0.15</v>
      </c>
      <c r="Q50" s="43"/>
      <c r="R50" s="296">
        <v>2</v>
      </c>
      <c r="S50" s="293">
        <f>E22</f>
        <v>0.3</v>
      </c>
      <c r="T50" s="297">
        <f>V22</f>
        <v>0</v>
      </c>
      <c r="U50" s="188">
        <f>IF(S50="","",S50*T50)</f>
        <v>0</v>
      </c>
      <c r="Z50" s="175"/>
    </row>
    <row r="51" spans="3:26" s="35" customFormat="1" ht="64.5" hidden="1" customHeight="1" thickBot="1" x14ac:dyDescent="0.25">
      <c r="C51" s="43"/>
      <c r="D51" s="43"/>
      <c r="E51" s="43"/>
      <c r="F51" s="43"/>
      <c r="G51" s="43"/>
      <c r="H51" s="43"/>
      <c r="I51" s="48"/>
      <c r="J51" s="283" t="s">
        <v>151</v>
      </c>
      <c r="K51" s="298">
        <f>K47/K49</f>
        <v>1</v>
      </c>
      <c r="L51" s="43"/>
      <c r="M51" s="132"/>
      <c r="N51" s="180"/>
      <c r="O51" s="291">
        <v>0.2</v>
      </c>
      <c r="P51" s="291">
        <v>0.2</v>
      </c>
      <c r="R51" s="296">
        <v>3</v>
      </c>
      <c r="S51" s="293">
        <f>E25</f>
        <v>0.2</v>
      </c>
      <c r="T51" s="297">
        <f>V29</f>
        <v>0</v>
      </c>
      <c r="U51" s="188">
        <f>IF(S51="","",S51*T51)</f>
        <v>0</v>
      </c>
      <c r="Z51" s="175"/>
    </row>
    <row r="52" spans="3:26" s="35" customFormat="1" ht="31.5" hidden="1" customHeight="1" x14ac:dyDescent="0.2">
      <c r="C52" s="43"/>
      <c r="D52" s="43"/>
      <c r="E52" s="43"/>
      <c r="F52" s="43"/>
      <c r="G52" s="43"/>
      <c r="H52" s="43"/>
      <c r="I52" s="48"/>
      <c r="J52" s="275"/>
      <c r="K52" s="276"/>
      <c r="L52" s="43"/>
      <c r="M52" s="132"/>
      <c r="N52" s="180"/>
      <c r="O52" s="285">
        <v>0.25</v>
      </c>
      <c r="P52" s="285">
        <v>0.25</v>
      </c>
      <c r="R52" s="296">
        <v>4</v>
      </c>
      <c r="S52" s="293">
        <f>E32</f>
        <v>0.15</v>
      </c>
      <c r="T52" s="297">
        <f>V36</f>
        <v>0</v>
      </c>
      <c r="U52" s="188">
        <f>IF(S52="","",S52*T52)</f>
        <v>0</v>
      </c>
      <c r="Z52" s="175"/>
    </row>
    <row r="53" spans="3:26" s="35" customFormat="1" ht="12" hidden="1" customHeight="1" thickBot="1" x14ac:dyDescent="0.25">
      <c r="C53" s="43"/>
      <c r="D53" s="43"/>
      <c r="E53" s="43"/>
      <c r="F53" s="43"/>
      <c r="G53" s="43"/>
      <c r="H53" s="43"/>
      <c r="I53" s="48"/>
      <c r="J53" s="299" t="s">
        <v>92</v>
      </c>
      <c r="K53" s="300">
        <v>2</v>
      </c>
      <c r="L53" s="43"/>
      <c r="M53" s="132"/>
      <c r="N53" s="180"/>
      <c r="O53" s="291">
        <v>0.3</v>
      </c>
      <c r="P53" s="291">
        <v>0.3</v>
      </c>
      <c r="R53" s="301" t="s">
        <v>39</v>
      </c>
      <c r="S53" s="302">
        <f>SUM(AD1:AD16)</f>
        <v>0</v>
      </c>
      <c r="T53" s="302">
        <f>SUM(T49:T52)</f>
        <v>0</v>
      </c>
      <c r="U53" s="189">
        <f>SUM(AF1:AF16)</f>
        <v>0</v>
      </c>
      <c r="Z53" s="175"/>
    </row>
    <row r="54" spans="3:26" s="35" customFormat="1" ht="22.5" hidden="1" customHeight="1" x14ac:dyDescent="0.2">
      <c r="C54" s="43"/>
      <c r="D54" s="43"/>
      <c r="E54" s="43"/>
      <c r="F54" s="43"/>
      <c r="G54" s="43"/>
      <c r="H54" s="43"/>
      <c r="I54" s="48"/>
      <c r="J54" s="303" t="s">
        <v>93</v>
      </c>
      <c r="K54" s="300">
        <v>2</v>
      </c>
      <c r="L54" s="43"/>
      <c r="M54" s="132"/>
      <c r="N54" s="180"/>
      <c r="O54" s="285">
        <v>0.35</v>
      </c>
      <c r="P54" s="285">
        <v>0.35</v>
      </c>
      <c r="R54" s="131"/>
      <c r="S54" s="304"/>
      <c r="T54" s="304"/>
      <c r="U54" s="190"/>
      <c r="Z54" s="175"/>
    </row>
    <row r="55" spans="3:26" s="35" customFormat="1" ht="11.25" hidden="1" customHeight="1" thickBot="1" x14ac:dyDescent="0.25">
      <c r="C55" s="43"/>
      <c r="D55" s="43"/>
      <c r="E55" s="43"/>
      <c r="F55" s="43"/>
      <c r="G55" s="43"/>
      <c r="H55" s="43"/>
      <c r="I55" s="48"/>
      <c r="J55" s="305"/>
      <c r="K55" s="306">
        <f>K53/K54*100%</f>
        <v>1</v>
      </c>
      <c r="L55" s="43"/>
      <c r="M55" s="132"/>
      <c r="N55" s="180"/>
      <c r="O55" s="291">
        <v>0.4</v>
      </c>
      <c r="P55" s="291">
        <v>0.4</v>
      </c>
      <c r="R55" s="131"/>
      <c r="S55" s="304"/>
      <c r="T55" s="304"/>
      <c r="U55" s="190"/>
      <c r="Z55" s="175"/>
    </row>
    <row r="56" spans="3:26" s="35" customFormat="1" ht="11.25" hidden="1" customHeight="1" x14ac:dyDescent="0.2">
      <c r="C56" s="43"/>
      <c r="D56" s="43"/>
      <c r="E56" s="43"/>
      <c r="F56" s="43"/>
      <c r="G56" s="43"/>
      <c r="H56" s="43"/>
      <c r="I56" s="48"/>
      <c r="J56" s="43"/>
      <c r="K56" s="43"/>
      <c r="L56" s="43"/>
      <c r="M56" s="132"/>
      <c r="N56" s="180"/>
      <c r="O56" s="285">
        <v>0.45</v>
      </c>
      <c r="P56" s="285">
        <v>0.45</v>
      </c>
      <c r="R56" s="131"/>
      <c r="S56" s="304"/>
      <c r="T56" s="304"/>
      <c r="U56" s="190"/>
      <c r="Z56" s="175"/>
    </row>
    <row r="57" spans="3:26" s="35" customFormat="1" ht="13.5" hidden="1" customHeight="1" x14ac:dyDescent="0.2">
      <c r="C57" s="43"/>
      <c r="D57" s="43"/>
      <c r="E57" s="43"/>
      <c r="F57" s="43"/>
      <c r="G57" s="43"/>
      <c r="H57" s="43"/>
      <c r="I57" s="48"/>
      <c r="J57" s="43"/>
      <c r="K57" s="43"/>
      <c r="L57" s="43"/>
      <c r="M57" s="132"/>
      <c r="N57" s="180"/>
      <c r="O57" s="285">
        <v>0.5</v>
      </c>
      <c r="P57" s="285">
        <v>0.5</v>
      </c>
      <c r="R57" s="131"/>
      <c r="S57" s="304"/>
      <c r="T57" s="304"/>
      <c r="U57" s="190"/>
      <c r="Z57" s="175"/>
    </row>
    <row r="58" spans="3:26" s="35" customFormat="1" ht="11.25" hidden="1" customHeight="1" x14ac:dyDescent="0.2">
      <c r="C58" s="43"/>
      <c r="D58" s="43"/>
      <c r="E58" s="43"/>
      <c r="F58" s="43"/>
      <c r="G58" s="43"/>
      <c r="H58" s="43"/>
      <c r="I58" s="48"/>
      <c r="J58" s="43"/>
      <c r="K58" s="43"/>
      <c r="L58" s="43"/>
      <c r="M58" s="137"/>
      <c r="N58" s="180"/>
      <c r="O58" s="291">
        <v>0.55000000000000004</v>
      </c>
      <c r="P58" s="291">
        <v>0.55000000000000004</v>
      </c>
      <c r="R58" s="131"/>
      <c r="S58" s="304"/>
      <c r="T58" s="304"/>
      <c r="U58" s="190"/>
      <c r="Z58" s="175"/>
    </row>
    <row r="59" spans="3:26" s="35" customFormat="1" ht="11.25" hidden="1" customHeight="1" x14ac:dyDescent="0.2">
      <c r="C59" s="43"/>
      <c r="D59" s="43"/>
      <c r="E59" s="43"/>
      <c r="F59" s="43"/>
      <c r="G59" s="43"/>
      <c r="H59" s="43"/>
      <c r="I59" s="48"/>
      <c r="J59" s="43"/>
      <c r="K59" s="43"/>
      <c r="L59" s="43"/>
      <c r="M59" s="132"/>
      <c r="N59" s="180"/>
      <c r="O59" s="285">
        <v>0.6</v>
      </c>
      <c r="P59" s="285">
        <v>0.6</v>
      </c>
      <c r="R59" s="131"/>
      <c r="S59" s="304"/>
      <c r="T59" s="304"/>
      <c r="U59" s="190"/>
      <c r="Z59" s="175"/>
    </row>
    <row r="60" spans="3:26" s="35" customFormat="1" ht="11.25" hidden="1" customHeight="1" x14ac:dyDescent="0.2">
      <c r="C60" s="43"/>
      <c r="D60" s="43"/>
      <c r="E60" s="43"/>
      <c r="F60" s="43"/>
      <c r="G60" s="43"/>
      <c r="H60" s="43"/>
      <c r="I60" s="48"/>
      <c r="J60" s="43"/>
      <c r="K60" s="43"/>
      <c r="L60" s="43"/>
      <c r="M60" s="132"/>
      <c r="N60" s="180"/>
      <c r="O60" s="285">
        <v>0.65</v>
      </c>
      <c r="P60" s="285">
        <v>0.65</v>
      </c>
      <c r="R60" s="131"/>
      <c r="S60" s="304"/>
      <c r="T60" s="304"/>
      <c r="U60" s="190"/>
      <c r="Z60" s="175"/>
    </row>
    <row r="61" spans="3:26" s="35" customFormat="1" ht="11.25" hidden="1" customHeight="1" x14ac:dyDescent="0.2">
      <c r="C61" s="43"/>
      <c r="D61" s="43"/>
      <c r="E61" s="43"/>
      <c r="F61" s="43"/>
      <c r="G61" s="43"/>
      <c r="H61" s="43"/>
      <c r="I61" s="48"/>
      <c r="J61" s="43"/>
      <c r="K61" s="43"/>
      <c r="L61" s="43"/>
      <c r="M61" s="132"/>
      <c r="N61" s="180"/>
      <c r="O61" s="291">
        <v>0.7</v>
      </c>
      <c r="P61" s="291">
        <v>0.7</v>
      </c>
      <c r="R61" s="131"/>
      <c r="S61" s="304"/>
      <c r="T61" s="304"/>
      <c r="U61" s="190"/>
      <c r="Z61" s="175"/>
    </row>
    <row r="62" spans="3:26" s="35" customFormat="1" ht="11.25" hidden="1" customHeight="1" x14ac:dyDescent="0.2">
      <c r="C62" s="43"/>
      <c r="D62" s="43"/>
      <c r="E62" s="43"/>
      <c r="F62" s="43"/>
      <c r="G62" s="43"/>
      <c r="H62" s="43"/>
      <c r="I62" s="48"/>
      <c r="J62" s="43"/>
      <c r="K62" s="43"/>
      <c r="L62" s="43"/>
      <c r="M62" s="132"/>
      <c r="N62" s="180"/>
      <c r="O62" s="291">
        <v>0.75</v>
      </c>
      <c r="P62" s="291">
        <v>0.75</v>
      </c>
      <c r="R62" s="131"/>
      <c r="S62" s="304"/>
      <c r="T62" s="304"/>
      <c r="U62" s="190"/>
      <c r="Z62" s="175"/>
    </row>
    <row r="63" spans="3:26" s="35" customFormat="1" ht="11.25" hidden="1" customHeight="1" x14ac:dyDescent="0.2">
      <c r="C63" s="43"/>
      <c r="D63" s="43"/>
      <c r="E63" s="43"/>
      <c r="F63" s="43"/>
      <c r="G63" s="43"/>
      <c r="H63" s="43"/>
      <c r="I63" s="48"/>
      <c r="J63" s="43"/>
      <c r="K63" s="43"/>
      <c r="L63" s="43"/>
      <c r="M63" s="137"/>
      <c r="N63" s="180"/>
      <c r="O63" s="291">
        <v>0.8</v>
      </c>
      <c r="P63" s="291">
        <v>0.8</v>
      </c>
      <c r="R63" s="131"/>
      <c r="S63" s="304"/>
      <c r="T63" s="304"/>
      <c r="U63" s="190"/>
      <c r="Z63" s="175"/>
    </row>
    <row r="64" spans="3:26" s="35" customFormat="1" ht="11.25" hidden="1" customHeight="1" x14ac:dyDescent="0.2">
      <c r="C64" s="43"/>
      <c r="D64" s="43"/>
      <c r="E64" s="43"/>
      <c r="F64" s="43"/>
      <c r="G64" s="43"/>
      <c r="H64" s="43"/>
      <c r="I64" s="48"/>
      <c r="J64" s="43"/>
      <c r="K64" s="43"/>
      <c r="L64" s="43"/>
      <c r="M64" s="132"/>
      <c r="N64" s="180"/>
      <c r="O64" s="291">
        <v>0.85</v>
      </c>
      <c r="P64" s="291">
        <v>0.85</v>
      </c>
      <c r="R64" s="131"/>
      <c r="S64" s="304"/>
      <c r="T64" s="304"/>
      <c r="U64" s="190"/>
      <c r="Z64" s="175"/>
    </row>
    <row r="65" spans="3:26" s="35" customFormat="1" ht="11.25" hidden="1" customHeight="1" x14ac:dyDescent="0.2">
      <c r="C65" s="43"/>
      <c r="D65" s="43"/>
      <c r="E65" s="43"/>
      <c r="F65" s="43"/>
      <c r="G65" s="43"/>
      <c r="H65" s="43"/>
      <c r="I65" s="48"/>
      <c r="J65" s="43"/>
      <c r="K65" s="43"/>
      <c r="L65" s="43"/>
      <c r="M65" s="132"/>
      <c r="N65" s="180"/>
      <c r="O65" s="291">
        <v>0.9</v>
      </c>
      <c r="P65" s="291">
        <v>0.9</v>
      </c>
      <c r="R65" s="131"/>
      <c r="S65" s="304"/>
      <c r="T65" s="304"/>
      <c r="U65" s="190"/>
      <c r="Z65" s="175"/>
    </row>
    <row r="66" spans="3:26" s="35" customFormat="1" ht="11.25" hidden="1" customHeight="1" x14ac:dyDescent="0.2">
      <c r="C66" s="43"/>
      <c r="D66" s="43"/>
      <c r="E66" s="43"/>
      <c r="F66" s="43"/>
      <c r="G66" s="43"/>
      <c r="H66" s="43"/>
      <c r="I66" s="48"/>
      <c r="J66" s="43"/>
      <c r="K66" s="43"/>
      <c r="L66" s="43"/>
      <c r="M66" s="307"/>
      <c r="N66" s="180"/>
      <c r="O66" s="291">
        <v>0.95</v>
      </c>
      <c r="P66" s="291">
        <v>0.95</v>
      </c>
      <c r="R66" s="131"/>
      <c r="S66" s="308"/>
      <c r="T66" s="308"/>
      <c r="U66" s="191"/>
      <c r="Z66" s="175"/>
    </row>
    <row r="67" spans="3:26" s="35" customFormat="1" ht="11.25" hidden="1" customHeight="1" x14ac:dyDescent="0.2">
      <c r="C67" s="43"/>
      <c r="D67" s="43"/>
      <c r="E67" s="43"/>
      <c r="F67" s="43"/>
      <c r="G67" s="43"/>
      <c r="H67" s="43"/>
      <c r="I67" s="48"/>
      <c r="J67" s="43"/>
      <c r="K67" s="43"/>
      <c r="L67" s="43"/>
      <c r="M67" s="307"/>
      <c r="N67" s="180"/>
      <c r="O67" s="309">
        <v>1</v>
      </c>
      <c r="P67" s="309">
        <v>1</v>
      </c>
      <c r="Z67" s="175"/>
    </row>
    <row r="68" spans="3:26" s="35" customFormat="1" ht="11.25" hidden="1" customHeight="1" x14ac:dyDescent="0.2">
      <c r="C68" s="43"/>
      <c r="D68" s="43"/>
      <c r="E68" s="43"/>
      <c r="F68" s="43"/>
      <c r="G68" s="43"/>
      <c r="H68" s="43"/>
      <c r="I68" s="48"/>
      <c r="J68" s="43"/>
      <c r="K68" s="43"/>
      <c r="L68" s="43"/>
      <c r="M68" s="132"/>
      <c r="N68" s="180"/>
      <c r="O68" s="310"/>
      <c r="Z68" s="175"/>
    </row>
    <row r="69" spans="3:26" s="35" customFormat="1" ht="11.25" hidden="1" customHeight="1" x14ac:dyDescent="0.2">
      <c r="F69" s="43"/>
      <c r="I69" s="48"/>
      <c r="N69" s="180"/>
      <c r="O69" s="310"/>
      <c r="Z69" s="175"/>
    </row>
    <row r="70" spans="3:26" s="35" customFormat="1" ht="11.25" hidden="1" customHeight="1" x14ac:dyDescent="0.2">
      <c r="F70" s="43"/>
      <c r="I70" s="48"/>
      <c r="M70" s="311"/>
      <c r="N70" s="312"/>
      <c r="O70" s="175"/>
      <c r="Z70" s="175"/>
    </row>
    <row r="71" spans="3:26" s="35" customFormat="1" ht="11.25" customHeight="1" x14ac:dyDescent="0.2">
      <c r="F71" s="43"/>
      <c r="I71" s="48"/>
      <c r="J71" s="131"/>
      <c r="M71" s="311"/>
      <c r="N71" s="312"/>
      <c r="O71" s="175"/>
      <c r="Z71" s="175"/>
    </row>
    <row r="72" spans="3:26" s="35" customFormat="1" ht="11.25" customHeight="1" x14ac:dyDescent="0.2">
      <c r="F72" s="43"/>
      <c r="I72" s="48"/>
      <c r="M72" s="311"/>
      <c r="N72" s="313"/>
      <c r="O72" s="175"/>
      <c r="Z72" s="175"/>
    </row>
    <row r="73" spans="3:26" s="35" customFormat="1" ht="11.25" customHeight="1" x14ac:dyDescent="0.2">
      <c r="F73" s="43"/>
      <c r="I73" s="48"/>
      <c r="J73" s="131"/>
      <c r="M73" s="311"/>
      <c r="N73" s="313"/>
      <c r="O73" s="175"/>
      <c r="Q73" s="192"/>
      <c r="Z73" s="175"/>
    </row>
    <row r="74" spans="3:26" s="35" customFormat="1" ht="11.25" customHeight="1" x14ac:dyDescent="0.2">
      <c r="F74" s="43"/>
      <c r="I74" s="48"/>
      <c r="M74" s="311"/>
      <c r="N74" s="313"/>
      <c r="O74" s="175"/>
      <c r="Z74" s="175"/>
    </row>
    <row r="75" spans="3:26" s="35" customFormat="1" ht="11.25" customHeight="1" x14ac:dyDescent="0.2">
      <c r="F75" s="43"/>
      <c r="I75" s="48"/>
      <c r="M75" s="311"/>
      <c r="N75" s="314"/>
      <c r="O75" s="175"/>
      <c r="Z75" s="175"/>
    </row>
    <row r="76" spans="3:26" s="35" customFormat="1" ht="11.25" customHeight="1" x14ac:dyDescent="0.2">
      <c r="F76" s="43"/>
      <c r="I76" s="48"/>
      <c r="M76" s="311"/>
      <c r="N76" s="315"/>
      <c r="O76" s="175"/>
      <c r="Z76" s="175"/>
    </row>
    <row r="77" spans="3:26" s="35" customFormat="1" ht="11.25" customHeight="1" x14ac:dyDescent="0.2">
      <c r="F77" s="43"/>
      <c r="I77" s="48"/>
      <c r="M77" s="311"/>
      <c r="N77" s="316"/>
      <c r="O77" s="175"/>
      <c r="Z77" s="175"/>
    </row>
    <row r="78" spans="3:26" s="35" customFormat="1" ht="11.25" customHeight="1" x14ac:dyDescent="0.2">
      <c r="F78" s="43"/>
      <c r="I78" s="48"/>
      <c r="M78" s="175"/>
      <c r="O78" s="175"/>
      <c r="Z78" s="175"/>
    </row>
    <row r="79" spans="3:26" s="35" customFormat="1" ht="11.25" customHeight="1" x14ac:dyDescent="0.2">
      <c r="F79" s="43"/>
      <c r="I79" s="48"/>
      <c r="O79" s="175"/>
      <c r="Z79" s="175"/>
    </row>
    <row r="80" spans="3:26" s="35" customFormat="1" ht="11.25" customHeight="1" x14ac:dyDescent="0.2">
      <c r="F80" s="43"/>
      <c r="I80" s="48"/>
      <c r="O80" s="175"/>
      <c r="Z80" s="175"/>
    </row>
    <row r="81" spans="6:26" s="35" customFormat="1" ht="11.25" customHeight="1" x14ac:dyDescent="0.2">
      <c r="F81" s="43"/>
      <c r="I81" s="48"/>
      <c r="O81" s="175"/>
      <c r="Z81" s="175"/>
    </row>
    <row r="82" spans="6:26" s="35" customFormat="1" ht="11.25" customHeight="1" x14ac:dyDescent="0.2">
      <c r="F82" s="43"/>
      <c r="I82" s="48"/>
      <c r="O82" s="175"/>
      <c r="Z82" s="175"/>
    </row>
    <row r="83" spans="6:26" s="35" customFormat="1" ht="11.25" customHeight="1" x14ac:dyDescent="0.2">
      <c r="F83" s="43"/>
      <c r="I83" s="48"/>
      <c r="O83" s="175"/>
      <c r="Z83" s="175"/>
    </row>
    <row r="84" spans="6:26" s="35" customFormat="1" ht="11.25" customHeight="1" x14ac:dyDescent="0.2">
      <c r="F84" s="43"/>
      <c r="I84" s="48"/>
      <c r="O84" s="175"/>
      <c r="Z84" s="175"/>
    </row>
    <row r="85" spans="6:26" s="35" customFormat="1" ht="11.25" customHeight="1" x14ac:dyDescent="0.2">
      <c r="F85" s="43"/>
      <c r="I85" s="48"/>
      <c r="O85" s="175"/>
      <c r="Z85" s="175"/>
    </row>
    <row r="86" spans="6:26" s="35" customFormat="1" ht="11.25" customHeight="1" x14ac:dyDescent="0.2">
      <c r="F86" s="43"/>
      <c r="I86" s="48"/>
      <c r="O86" s="175"/>
      <c r="Z86" s="175"/>
    </row>
    <row r="87" spans="6:26" s="35" customFormat="1" ht="11.25" customHeight="1" x14ac:dyDescent="0.2">
      <c r="F87" s="43"/>
      <c r="I87" s="48"/>
      <c r="O87" s="175"/>
      <c r="Z87" s="175"/>
    </row>
    <row r="88" spans="6:26" s="35" customFormat="1" ht="11.25" customHeight="1" x14ac:dyDescent="0.2">
      <c r="F88" s="43"/>
      <c r="I88" s="48"/>
      <c r="O88" s="175"/>
      <c r="Z88" s="175"/>
    </row>
    <row r="89" spans="6:26" s="35" customFormat="1" ht="11.25" customHeight="1" x14ac:dyDescent="0.2">
      <c r="F89" s="43"/>
      <c r="I89" s="48"/>
      <c r="O89" s="175"/>
      <c r="Z89" s="175"/>
    </row>
    <row r="90" spans="6:26" s="35" customFormat="1" ht="11.25" customHeight="1" x14ac:dyDescent="0.2">
      <c r="F90" s="43"/>
      <c r="I90" s="48"/>
      <c r="O90" s="175"/>
      <c r="Z90" s="175"/>
    </row>
    <row r="91" spans="6:26" s="35" customFormat="1" ht="11.25" customHeight="1" x14ac:dyDescent="0.2">
      <c r="F91" s="43"/>
      <c r="I91" s="48"/>
      <c r="O91" s="175"/>
      <c r="Z91" s="175"/>
    </row>
    <row r="92" spans="6:26" s="35" customFormat="1" ht="11.25" customHeight="1" x14ac:dyDescent="0.2">
      <c r="F92" s="43"/>
      <c r="I92" s="48"/>
      <c r="O92" s="175"/>
      <c r="Z92" s="175"/>
    </row>
    <row r="93" spans="6:26" s="35" customFormat="1" ht="11.25" customHeight="1" x14ac:dyDescent="0.2">
      <c r="F93" s="43"/>
      <c r="I93" s="48"/>
      <c r="O93" s="175"/>
      <c r="Z93" s="175"/>
    </row>
    <row r="94" spans="6:26" s="35" customFormat="1" ht="11.25" customHeight="1" x14ac:dyDescent="0.2">
      <c r="F94" s="43"/>
      <c r="I94" s="48"/>
      <c r="O94" s="175"/>
      <c r="Z94" s="175"/>
    </row>
    <row r="95" spans="6:26" s="35" customFormat="1" ht="11.25" customHeight="1" x14ac:dyDescent="0.2">
      <c r="F95" s="43"/>
      <c r="I95" s="48"/>
      <c r="O95" s="175"/>
      <c r="Z95" s="175"/>
    </row>
    <row r="96" spans="6:26" s="35" customFormat="1" ht="11.25" customHeight="1" x14ac:dyDescent="0.2">
      <c r="F96" s="43"/>
      <c r="I96" s="48"/>
      <c r="O96" s="175"/>
      <c r="Z96" s="175"/>
    </row>
    <row r="97" spans="6:33" s="35" customFormat="1" ht="11.25" customHeight="1" x14ac:dyDescent="0.2">
      <c r="F97" s="43"/>
      <c r="I97" s="48"/>
      <c r="O97" s="175"/>
      <c r="Z97" s="175"/>
    </row>
    <row r="98" spans="6:33" s="35" customFormat="1" ht="11.25" customHeight="1" x14ac:dyDescent="0.2">
      <c r="F98" s="43"/>
      <c r="I98" s="48"/>
      <c r="O98" s="175"/>
      <c r="Z98" s="175"/>
    </row>
    <row r="99" spans="6:33" s="35" customFormat="1" ht="11.25" customHeight="1" x14ac:dyDescent="0.2">
      <c r="F99" s="43"/>
      <c r="I99" s="48"/>
      <c r="O99" s="175"/>
      <c r="Z99" s="175"/>
    </row>
    <row r="100" spans="6:33" s="35" customFormat="1" ht="11.25" customHeight="1" x14ac:dyDescent="0.2">
      <c r="F100" s="43"/>
      <c r="I100" s="48"/>
      <c r="O100" s="175"/>
      <c r="Z100" s="175"/>
    </row>
    <row r="101" spans="6:33" s="35" customFormat="1" ht="11.25" customHeight="1" x14ac:dyDescent="0.2">
      <c r="F101" s="43"/>
      <c r="I101" s="48"/>
      <c r="O101" s="175"/>
      <c r="Z101" s="175"/>
      <c r="AG101" s="186"/>
    </row>
    <row r="102" spans="6:33" s="35" customFormat="1" ht="11.25" customHeight="1" x14ac:dyDescent="0.2">
      <c r="F102" s="43"/>
      <c r="I102" s="48"/>
      <c r="O102" s="175"/>
      <c r="Z102" s="175"/>
      <c r="AG102" s="186"/>
    </row>
    <row r="103" spans="6:33" s="35" customFormat="1" ht="11.25" customHeight="1" x14ac:dyDescent="0.2">
      <c r="F103" s="43"/>
      <c r="I103" s="48"/>
      <c r="O103" s="175"/>
      <c r="Z103" s="175"/>
    </row>
    <row r="104" spans="6:33" s="35" customFormat="1" ht="11.25" customHeight="1" x14ac:dyDescent="0.2">
      <c r="F104" s="43"/>
      <c r="I104" s="48"/>
      <c r="O104" s="175"/>
      <c r="Z104" s="175"/>
    </row>
    <row r="105" spans="6:33" s="35" customFormat="1" ht="11.25" customHeight="1" x14ac:dyDescent="0.2">
      <c r="F105" s="43"/>
      <c r="I105" s="48"/>
      <c r="O105" s="175"/>
      <c r="Z105" s="175"/>
    </row>
    <row r="106" spans="6:33" s="35" customFormat="1" ht="11.25" customHeight="1" x14ac:dyDescent="0.2">
      <c r="F106" s="43"/>
      <c r="I106" s="48"/>
      <c r="O106" s="175"/>
      <c r="Z106" s="175"/>
    </row>
    <row r="107" spans="6:33" s="35" customFormat="1" ht="11.25" customHeight="1" x14ac:dyDescent="0.2">
      <c r="F107" s="43"/>
      <c r="I107" s="48"/>
      <c r="O107" s="175"/>
      <c r="Z107" s="175"/>
    </row>
    <row r="108" spans="6:33" s="35" customFormat="1" ht="11.25" customHeight="1" x14ac:dyDescent="0.2">
      <c r="F108" s="43"/>
      <c r="I108" s="48"/>
      <c r="O108" s="175"/>
      <c r="Z108" s="175"/>
    </row>
    <row r="109" spans="6:33" s="35" customFormat="1" ht="11.25" customHeight="1" x14ac:dyDescent="0.2">
      <c r="F109" s="43"/>
      <c r="I109" s="48"/>
      <c r="O109" s="175"/>
      <c r="Z109" s="175"/>
    </row>
    <row r="110" spans="6:33" s="35" customFormat="1" ht="11.25" customHeight="1" x14ac:dyDescent="0.2">
      <c r="F110" s="43"/>
      <c r="I110" s="48"/>
      <c r="O110" s="175"/>
      <c r="Z110" s="175"/>
    </row>
    <row r="111" spans="6:33" s="35" customFormat="1" ht="11.25" customHeight="1" x14ac:dyDescent="0.2">
      <c r="F111" s="43"/>
      <c r="I111" s="48"/>
      <c r="O111" s="175"/>
      <c r="Z111" s="175"/>
    </row>
    <row r="112" spans="6:33" s="35" customFormat="1" ht="11.25" customHeight="1" x14ac:dyDescent="0.2">
      <c r="F112" s="43"/>
      <c r="I112" s="48"/>
      <c r="O112" s="175"/>
      <c r="Z112" s="175"/>
    </row>
    <row r="113" spans="6:26" s="35" customFormat="1" ht="11.25" customHeight="1" x14ac:dyDescent="0.2">
      <c r="F113" s="43"/>
      <c r="I113" s="48"/>
      <c r="O113" s="175"/>
      <c r="Z113" s="175"/>
    </row>
    <row r="114" spans="6:26" ht="11.25" customHeight="1" x14ac:dyDescent="0.2">
      <c r="O114" s="93"/>
      <c r="Q114" s="35"/>
    </row>
    <row r="115" spans="6:26" ht="11.25" customHeight="1" x14ac:dyDescent="0.2">
      <c r="O115" s="93"/>
      <c r="Q115" s="35"/>
    </row>
    <row r="116" spans="6:26" ht="11.25" customHeight="1" x14ac:dyDescent="0.2">
      <c r="O116" s="93"/>
      <c r="Q116" s="35"/>
    </row>
    <row r="117" spans="6:26" ht="11.25" customHeight="1" x14ac:dyDescent="0.2">
      <c r="O117" s="93"/>
      <c r="Q117" s="35"/>
    </row>
    <row r="118" spans="6:26" ht="11.25" customHeight="1" x14ac:dyDescent="0.2">
      <c r="O118" s="93"/>
      <c r="Q118" s="35"/>
    </row>
    <row r="119" spans="6:26" ht="11.25" customHeight="1" x14ac:dyDescent="0.2">
      <c r="O119" s="93"/>
      <c r="Q119" s="35"/>
    </row>
    <row r="120" spans="6:26" ht="11.25" customHeight="1" x14ac:dyDescent="0.2">
      <c r="O120" s="93"/>
      <c r="Q120" s="35"/>
    </row>
    <row r="121" spans="6:26" ht="11.25" customHeight="1" x14ac:dyDescent="0.2">
      <c r="O121" s="93"/>
      <c r="Q121" s="35"/>
    </row>
    <row r="122" spans="6:26" ht="11.25" customHeight="1" x14ac:dyDescent="0.2">
      <c r="O122" s="93"/>
      <c r="Q122" s="35"/>
    </row>
    <row r="123" spans="6:26" ht="11.25" customHeight="1" x14ac:dyDescent="0.2">
      <c r="O123" s="93"/>
      <c r="Q123" s="35"/>
    </row>
    <row r="124" spans="6:26" ht="11.25" customHeight="1" x14ac:dyDescent="0.2">
      <c r="O124" s="93"/>
      <c r="Q124" s="35"/>
    </row>
    <row r="125" spans="6:26" ht="11.25" customHeight="1" x14ac:dyDescent="0.2">
      <c r="O125" s="93"/>
      <c r="Q125" s="35"/>
    </row>
    <row r="126" spans="6:26" ht="11.25" customHeight="1" x14ac:dyDescent="0.2">
      <c r="O126" s="93"/>
      <c r="Q126" s="35"/>
    </row>
    <row r="127" spans="6:26" ht="11.25" customHeight="1" x14ac:dyDescent="0.2">
      <c r="O127" s="93"/>
      <c r="Q127" s="35"/>
    </row>
    <row r="128" spans="6:26" ht="11.25" customHeight="1" x14ac:dyDescent="0.2">
      <c r="O128" s="93"/>
      <c r="Q128" s="35"/>
    </row>
    <row r="129" spans="14:21" ht="11.25" customHeight="1" x14ac:dyDescent="0.2">
      <c r="O129" s="93"/>
      <c r="Q129" s="35"/>
    </row>
    <row r="130" spans="14:21" ht="11.25" customHeight="1" x14ac:dyDescent="0.2">
      <c r="O130" s="93"/>
      <c r="Q130" s="35"/>
    </row>
    <row r="131" spans="14:21" ht="11.25" customHeight="1" x14ac:dyDescent="0.2">
      <c r="O131" s="93"/>
      <c r="Q131" s="35"/>
    </row>
    <row r="132" spans="14:21" ht="11.25" customHeight="1" x14ac:dyDescent="0.2">
      <c r="O132" s="93"/>
      <c r="Q132" s="35"/>
    </row>
    <row r="133" spans="14:21" ht="11.25" customHeight="1" x14ac:dyDescent="0.2">
      <c r="O133" s="93"/>
      <c r="Q133" s="35"/>
    </row>
    <row r="134" spans="14:21" ht="11.25" customHeight="1" x14ac:dyDescent="0.2">
      <c r="N134" s="103"/>
      <c r="O134" s="128"/>
      <c r="P134" s="186"/>
      <c r="Q134" s="186"/>
      <c r="R134" s="103"/>
      <c r="S134" s="103"/>
      <c r="T134" s="103"/>
      <c r="U134" s="186"/>
    </row>
    <row r="135" spans="14:21" ht="11.25" customHeight="1" x14ac:dyDescent="0.2">
      <c r="N135" s="103"/>
      <c r="O135" s="128"/>
      <c r="P135" s="186"/>
      <c r="Q135" s="186"/>
      <c r="R135" s="103"/>
      <c r="S135" s="103"/>
      <c r="T135" s="103"/>
      <c r="U135" s="186"/>
    </row>
    <row r="136" spans="14:21" ht="11.25" customHeight="1" x14ac:dyDescent="0.2">
      <c r="O136" s="93"/>
      <c r="Q136" s="35"/>
    </row>
    <row r="137" spans="14:21" ht="11.25" customHeight="1" x14ac:dyDescent="0.2">
      <c r="O137" s="93"/>
      <c r="Q137" s="35"/>
    </row>
    <row r="138" spans="14:21" ht="11.25" customHeight="1" x14ac:dyDescent="0.2">
      <c r="O138" s="93"/>
      <c r="Q138" s="35"/>
    </row>
    <row r="139" spans="14:21" ht="11.25" customHeight="1" x14ac:dyDescent="0.2">
      <c r="O139" s="93"/>
      <c r="Q139" s="35"/>
    </row>
    <row r="140" spans="14:21" x14ac:dyDescent="0.2">
      <c r="O140" s="93"/>
      <c r="Q140" s="35"/>
    </row>
    <row r="141" spans="14:21" x14ac:dyDescent="0.2">
      <c r="O141" s="93"/>
      <c r="Q141" s="35"/>
    </row>
    <row r="142" spans="14:21" x14ac:dyDescent="0.2">
      <c r="O142" s="93"/>
      <c r="Q142" s="35"/>
    </row>
    <row r="143" spans="14:21" x14ac:dyDescent="0.2">
      <c r="O143" s="93"/>
      <c r="Q143" s="35"/>
    </row>
    <row r="144" spans="14:21" x14ac:dyDescent="0.2">
      <c r="O144" s="93"/>
      <c r="Q144" s="35"/>
    </row>
    <row r="145" spans="15:17" x14ac:dyDescent="0.2">
      <c r="O145" s="93"/>
      <c r="Q145" s="35"/>
    </row>
    <row r="146" spans="15:17" x14ac:dyDescent="0.2"/>
    <row r="147" spans="15:17" x14ac:dyDescent="0.2"/>
    <row r="148" spans="15:17" x14ac:dyDescent="0.2"/>
    <row r="149" spans="15:17" x14ac:dyDescent="0.2"/>
    <row r="150" spans="15:17" x14ac:dyDescent="0.2"/>
    <row r="151" spans="15:17" x14ac:dyDescent="0.2"/>
    <row r="152" spans="15:17" x14ac:dyDescent="0.2"/>
    <row r="153" spans="15:17" x14ac:dyDescent="0.2"/>
    <row r="154" spans="15:17" x14ac:dyDescent="0.2"/>
    <row r="155" spans="15:17" x14ac:dyDescent="0.2"/>
    <row r="156" spans="15:17" x14ac:dyDescent="0.2"/>
    <row r="157" spans="15:17" x14ac:dyDescent="0.2"/>
    <row r="158" spans="15:17" x14ac:dyDescent="0.2"/>
    <row r="159" spans="15:17" x14ac:dyDescent="0.2"/>
    <row r="160" spans="15:17"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sheetData>
  <sheetProtection algorithmName="SHA-512" hashValue="UNDQPSSN+zvDN1VuD+ajnJbgPivg3BHqEF+H3XsLpF6HbVVUbIORY2fUk3t07W9QsRu+JQ8UDtDw/DLFy0WBCg==" saltValue="AqHL31wwnmUN0nFW3MIliQ==" spinCount="100000" sheet="1" objects="1" scenarios="1"/>
  <mergeCells count="41">
    <mergeCell ref="I40:L40"/>
    <mergeCell ref="D41:H41"/>
    <mergeCell ref="I41:L41"/>
    <mergeCell ref="I39:J39"/>
    <mergeCell ref="D40:H40"/>
    <mergeCell ref="P9:Q9"/>
    <mergeCell ref="C4:D4"/>
    <mergeCell ref="T9:U9"/>
    <mergeCell ref="T7:V7"/>
    <mergeCell ref="T8:U8"/>
    <mergeCell ref="I3:V4"/>
    <mergeCell ref="G9:H9"/>
    <mergeCell ref="E4:H4"/>
    <mergeCell ref="E5:H5"/>
    <mergeCell ref="E6:H6"/>
    <mergeCell ref="C2:D2"/>
    <mergeCell ref="C3:D3"/>
    <mergeCell ref="E3:H3"/>
    <mergeCell ref="C18:C22"/>
    <mergeCell ref="E2:H2"/>
    <mergeCell ref="D11:D14"/>
    <mergeCell ref="E11:E14"/>
    <mergeCell ref="C5:D5"/>
    <mergeCell ref="C6:D6"/>
    <mergeCell ref="H11:H14"/>
    <mergeCell ref="C25:C28"/>
    <mergeCell ref="G11:G14"/>
    <mergeCell ref="F11:F14"/>
    <mergeCell ref="C39:C41"/>
    <mergeCell ref="C32:C35"/>
    <mergeCell ref="C11:C14"/>
    <mergeCell ref="H32:H35"/>
    <mergeCell ref="E25:E28"/>
    <mergeCell ref="H25:H28"/>
    <mergeCell ref="D32:D35"/>
    <mergeCell ref="E32:E35"/>
    <mergeCell ref="G32:G35"/>
    <mergeCell ref="G25:G28"/>
    <mergeCell ref="F25:F28"/>
    <mergeCell ref="F32:F35"/>
    <mergeCell ref="D25:D28"/>
  </mergeCells>
  <conditionalFormatting sqref="P11:P14">
    <cfRule type="cellIs" dxfId="42" priority="216" operator="equal">
      <formula>""</formula>
    </cfRule>
    <cfRule type="cellIs" dxfId="41" priority="217" operator="greaterThan">
      <formula>10</formula>
    </cfRule>
    <cfRule type="cellIs" dxfId="40" priority="218" operator="between">
      <formula>5</formula>
      <formula>10</formula>
    </cfRule>
    <cfRule type="cellIs" dxfId="39" priority="219" operator="lessThan">
      <formula>5</formula>
    </cfRule>
  </conditionalFormatting>
  <conditionalFormatting sqref="Q11:Q14">
    <cfRule type="cellIs" dxfId="38" priority="180" operator="equal">
      <formula>""</formula>
    </cfRule>
    <cfRule type="cellIs" dxfId="37" priority="181" operator="greaterThan">
      <formula>10</formula>
    </cfRule>
    <cfRule type="cellIs" dxfId="36" priority="182" operator="between">
      <formula>5</formula>
      <formula>10</formula>
    </cfRule>
    <cfRule type="cellIs" dxfId="35" priority="183" operator="lessThan">
      <formula>5</formula>
    </cfRule>
  </conditionalFormatting>
  <conditionalFormatting sqref="Q30 Q23">
    <cfRule type="cellIs" dxfId="34" priority="124" operator="equal">
      <formula>""</formula>
    </cfRule>
    <cfRule type="cellIs" dxfId="33" priority="125" operator="greaterThan">
      <formula>10</formula>
    </cfRule>
    <cfRule type="cellIs" dxfId="32" priority="126" operator="between">
      <formula>5</formula>
      <formula>10</formula>
    </cfRule>
    <cfRule type="cellIs" dxfId="31" priority="127" operator="lessThan">
      <formula>5</formula>
    </cfRule>
  </conditionalFormatting>
  <conditionalFormatting sqref="Q32:Q35">
    <cfRule type="cellIs" dxfId="30" priority="96" operator="equal">
      <formula>""</formula>
    </cfRule>
    <cfRule type="cellIs" dxfId="29" priority="97" operator="greaterThan">
      <formula>10</formula>
    </cfRule>
    <cfRule type="cellIs" dxfId="28" priority="98" operator="between">
      <formula>5</formula>
      <formula>10</formula>
    </cfRule>
    <cfRule type="cellIs" dxfId="27" priority="99" operator="lessThan">
      <formula>5</formula>
    </cfRule>
  </conditionalFormatting>
  <conditionalFormatting sqref="Q25:Q28">
    <cfRule type="cellIs" dxfId="26" priority="76" operator="equal">
      <formula>""</formula>
    </cfRule>
    <cfRule type="cellIs" dxfId="25" priority="77" operator="greaterThan">
      <formula>10</formula>
    </cfRule>
    <cfRule type="cellIs" dxfId="24" priority="78" operator="between">
      <formula>5</formula>
      <formula>10</formula>
    </cfRule>
    <cfRule type="cellIs" dxfId="23" priority="79" operator="lessThan">
      <formula>5</formula>
    </cfRule>
  </conditionalFormatting>
  <conditionalFormatting sqref="O15 O23 O30 O37:O38">
    <cfRule type="cellIs" dxfId="22" priority="268" operator="notEqual">
      <formula>$M$52</formula>
    </cfRule>
  </conditionalFormatting>
  <conditionalFormatting sqref="P18:P21">
    <cfRule type="cellIs" dxfId="21" priority="20" operator="equal">
      <formula>""</formula>
    </cfRule>
    <cfRule type="cellIs" dxfId="20" priority="21" operator="greaterThan">
      <formula>10</formula>
    </cfRule>
    <cfRule type="cellIs" dxfId="19" priority="22" operator="between">
      <formula>5</formula>
      <formula>10</formula>
    </cfRule>
    <cfRule type="cellIs" dxfId="18" priority="23" operator="lessThan">
      <formula>5</formula>
    </cfRule>
  </conditionalFormatting>
  <conditionalFormatting sqref="P25:P28">
    <cfRule type="cellIs" dxfId="17" priority="16" operator="equal">
      <formula>""</formula>
    </cfRule>
    <cfRule type="cellIs" dxfId="16" priority="17" operator="greaterThan">
      <formula>10</formula>
    </cfRule>
    <cfRule type="cellIs" dxfId="15" priority="18" operator="between">
      <formula>5</formula>
      <formula>10</formula>
    </cfRule>
    <cfRule type="cellIs" dxfId="14" priority="19" operator="lessThan">
      <formula>5</formula>
    </cfRule>
  </conditionalFormatting>
  <conditionalFormatting sqref="P32:P35">
    <cfRule type="cellIs" dxfId="13" priority="12" operator="equal">
      <formula>""</formula>
    </cfRule>
    <cfRule type="cellIs" dxfId="12" priority="13" operator="greaterThan">
      <formula>10</formula>
    </cfRule>
    <cfRule type="cellIs" dxfId="11" priority="14" operator="between">
      <formula>5</formula>
      <formula>10</formula>
    </cfRule>
    <cfRule type="cellIs" dxfId="10" priority="15" operator="lessThan">
      <formula>5</formula>
    </cfRule>
  </conditionalFormatting>
  <conditionalFormatting sqref="R15:S15 R29:S29 R36:S36 R22:S23">
    <cfRule type="cellIs" dxfId="9" priority="269" operator="notEqual">
      <formula>$M$47</formula>
    </cfRule>
  </conditionalFormatting>
  <conditionalFormatting sqref="O16">
    <cfRule type="cellIs" dxfId="8" priority="11" operator="notEqual">
      <formula>$M$52</formula>
    </cfRule>
  </conditionalFormatting>
  <conditionalFormatting sqref="N16">
    <cfRule type="cellIs" dxfId="7" priority="8" operator="notEqual">
      <formula>$M$52</formula>
    </cfRule>
  </conditionalFormatting>
  <conditionalFormatting sqref="N23">
    <cfRule type="cellIs" dxfId="6" priority="7" operator="notEqual">
      <formula>$M$52</formula>
    </cfRule>
  </conditionalFormatting>
  <conditionalFormatting sqref="N30">
    <cfRule type="cellIs" dxfId="5" priority="6" operator="notEqual">
      <formula>$M$52</formula>
    </cfRule>
  </conditionalFormatting>
  <conditionalFormatting sqref="N37">
    <cfRule type="cellIs" dxfId="4" priority="5" operator="notEqual">
      <formula>$M$52</formula>
    </cfRule>
  </conditionalFormatting>
  <conditionalFormatting sqref="Q18:Q21">
    <cfRule type="cellIs" dxfId="3" priority="1" operator="equal">
      <formula>""</formula>
    </cfRule>
    <cfRule type="cellIs" dxfId="2" priority="2" operator="greaterThan">
      <formula>10</formula>
    </cfRule>
    <cfRule type="cellIs" dxfId="1" priority="3" operator="between">
      <formula>5</formula>
      <formula>10</formula>
    </cfRule>
    <cfRule type="cellIs" dxfId="0" priority="4" operator="lessThan">
      <formula>5</formula>
    </cfRule>
  </conditionalFormatting>
  <dataValidations xWindow="872" yWindow="459" count="5">
    <dataValidation type="list" allowBlank="1" showInputMessage="1" showErrorMessage="1" sqref="T18:T21 T11:T14 T25:T28 T32:T35">
      <formula1>$O$47:$O$67</formula1>
    </dataValidation>
    <dataValidation type="whole" allowBlank="1" showInputMessage="1" showErrorMessage="1" errorTitle="ERROR" error="AJUSTAR A 100%" promptTitle="AJUSTAR A 100%" sqref="N15">
      <formula1>N47</formula1>
      <formula2>N48</formula2>
    </dataValidation>
    <dataValidation type="decimal" allowBlank="1" showInputMessage="1" showErrorMessage="1" errorTitle="ERROR" error="AJUSTAR AL 100%" sqref="N16">
      <formula1>N47</formula1>
      <formula2>N48</formula2>
    </dataValidation>
    <dataValidation type="date" allowBlank="1" showInputMessage="1" showErrorMessage="1" errorTitle="ERROR FECHA" error="AJUSTAR FECHA SEGUN INSTRUCCIONES GENERALES" sqref="E3:H3">
      <formula1>J45</formula1>
      <formula2>K45</formula2>
    </dataValidation>
    <dataValidation type="date" allowBlank="1" showDropDown="1" showInputMessage="1" showErrorMessage="1" errorTitle="FECHA DE TERMINACIÓN ACCIÓN" error="LA FECHA NO DEBE SER MENOR A LA APROBACIÓN DEL PLAN NI MAYOR AL VENCIMIENTO DEL PLAZO MÁXIMO(31/12/2020)" promptTitle="FECHA DE TERMINACION ACCION" sqref="O25:O28 O11:O14 O32:O35 O18:O21">
      <formula1>$E$3</formula1>
      <formula2>$V$8</formula2>
    </dataValidation>
  </dataValidations>
  <pageMargins left="0.23622047244094491" right="0.23622047244094491" top="0.74803149606299213" bottom="0.74803149606299213" header="0.31496062992125984" footer="0.31496062992125984"/>
  <pageSetup scale="45"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xWindow="872" yWindow="459" count="2">
        <x14:dataValidation type="list" allowBlank="1" showInputMessage="1" showErrorMessage="1">
          <x14:formula1>
            <xm:f>'ACCIONES QUE INSUME'!$B$2:$B$7</xm:f>
          </x14:formula1>
          <xm:sqref>M32:M35 M25:M28 M19:M21 M11:M14</xm:sqref>
        </x14:dataValidation>
        <x14:dataValidation type="list" allowBlank="1" showInputMessage="1" showErrorMessage="1">
          <x14:formula1>
            <xm:f>'ACCIONES QUE INSUME'!$B$2:$B$8</xm:f>
          </x14:formula1>
          <xm:sqref>M18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8"/>
  <sheetViews>
    <sheetView zoomScale="95" zoomScaleNormal="95" workbookViewId="0">
      <selection activeCell="D29" sqref="D29"/>
    </sheetView>
  </sheetViews>
  <sheetFormatPr baseColWidth="10" defaultRowHeight="15" x14ac:dyDescent="0.25"/>
  <cols>
    <col min="1" max="1" width="3.5703125" customWidth="1"/>
    <col min="2" max="2" width="21.28515625" style="33" customWidth="1"/>
    <col min="3" max="3" width="21.85546875" customWidth="1"/>
    <col min="4" max="4" width="22.7109375" customWidth="1"/>
  </cols>
  <sheetData>
    <row r="1" spans="2:4" ht="30" x14ac:dyDescent="0.25">
      <c r="B1" s="27" t="s">
        <v>62</v>
      </c>
      <c r="C1" s="28" t="s">
        <v>63</v>
      </c>
      <c r="D1" s="28"/>
    </row>
    <row r="2" spans="2:4" ht="89.25" x14ac:dyDescent="0.25">
      <c r="B2" s="29" t="s">
        <v>11</v>
      </c>
      <c r="C2" s="30" t="s">
        <v>82</v>
      </c>
      <c r="D2" s="1"/>
    </row>
    <row r="3" spans="2:4" ht="90" x14ac:dyDescent="0.25">
      <c r="B3" s="29" t="s">
        <v>64</v>
      </c>
      <c r="C3" s="31" t="s">
        <v>65</v>
      </c>
      <c r="D3" s="1"/>
    </row>
    <row r="4" spans="2:4" ht="102.75" x14ac:dyDescent="0.25">
      <c r="B4" s="32" t="s">
        <v>66</v>
      </c>
      <c r="C4" s="31" t="s">
        <v>67</v>
      </c>
      <c r="D4" s="1"/>
    </row>
    <row r="5" spans="2:4" ht="128.25" x14ac:dyDescent="0.25">
      <c r="B5" s="32" t="s">
        <v>68</v>
      </c>
      <c r="C5" s="31" t="s">
        <v>69</v>
      </c>
      <c r="D5" s="1"/>
    </row>
    <row r="6" spans="2:4" ht="64.5" x14ac:dyDescent="0.25">
      <c r="B6" s="32" t="s">
        <v>70</v>
      </c>
      <c r="C6" s="31" t="s">
        <v>71</v>
      </c>
      <c r="D6" s="1"/>
    </row>
    <row r="7" spans="2:4" ht="77.25" x14ac:dyDescent="0.25">
      <c r="B7" s="32" t="s">
        <v>72</v>
      </c>
      <c r="C7" s="31" t="s">
        <v>73</v>
      </c>
      <c r="D7" s="1"/>
    </row>
    <row r="8" spans="2:4" x14ac:dyDescent="0.25">
      <c r="B8" s="32" t="s">
        <v>81</v>
      </c>
      <c r="C8" s="1"/>
      <c r="D8" s="1"/>
    </row>
  </sheetData>
  <sheetProtection algorithmName="SHA-512" hashValue="sIrY3kbnLie7yemr7NibDDKWywJpbD7H9eDjdNiQUlIdJJ62aEBYYP5BswNIOEBhpzSwZrP0DBMzWDWgp+FFcA==" saltValue="Ej52jaYtT145VcYiBCV0cw==" spinCount="100000" sheet="1" objects="1" scenarios="1" selectLockedCells="1" selectUnlockedCells="1"/>
  <pageMargins left="0.7" right="0.7" top="0.75" bottom="0.75" header="0.3" footer="0.3"/>
  <pageSetup paperSize="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 CONSOLIDA</vt:lpstr>
      <vt:lpstr>INSTRUCCIONES GENERALES</vt:lpstr>
      <vt:lpstr>MATRIZ DE PLAN DE ACCIÓN</vt:lpstr>
      <vt:lpstr>ACCIONES QUE INSUME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RTIPANTUÑA</dc:creator>
  <cp:lastModifiedBy>elisa cabrera</cp:lastModifiedBy>
  <cp:lastPrinted>2019-07-31T18:41:30Z</cp:lastPrinted>
  <dcterms:created xsi:type="dcterms:W3CDTF">2016-04-25T17:24:22Z</dcterms:created>
  <dcterms:modified xsi:type="dcterms:W3CDTF">2021-09-14T19:05:42Z</dcterms:modified>
</cp:coreProperties>
</file>