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Ex1.xml" ContentType="application/vnd.ms-office.chartex+xml"/>
  <Override PartName="/xl/charts/style2.xml" ContentType="application/vnd.ms-office.chartstyle+xml"/>
  <Override PartName="/xl/charts/colors2.xml" ContentType="application/vnd.ms-office.chartcolorstyle+xml"/>
  <Override PartName="/xl/charts/chartEx2.xml" ContentType="application/vnd.ms-office.chartex+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mc:AlternateContent xmlns:mc="http://schemas.openxmlformats.org/markup-compatibility/2006">
    <mc:Choice Requires="x15">
      <x15ac:absPath xmlns:x15ac="http://schemas.microsoft.com/office/spreadsheetml/2010/11/ac" url="C:\Users\jhonny_sanchez\Desktop\DMCISP 2026\DMCI\Gestión metodológica\Guía de Autoevaluación\"/>
    </mc:Choice>
  </mc:AlternateContent>
  <xr:revisionPtr revIDLastSave="0" documentId="13_ncr:1_{617A0F07-2F92-444C-8F47-6E993622A4CC}" xr6:coauthVersionLast="36" xr6:coauthVersionMax="36" xr10:uidLastSave="{00000000-0000-0000-0000-000000000000}"/>
  <bookViews>
    <workbookView xWindow="0" yWindow="0" windowWidth="5085" windowHeight="2055" activeTab="2" xr2:uid="{00000000-000D-0000-FFFF-FFFF00000000}"/>
  </bookViews>
  <sheets>
    <sheet name="REGLAS" sheetId="5" r:id="rId1"/>
    <sheet name="VALORACIÓN" sheetId="3" r:id="rId2"/>
    <sheet name="EVALUACIÓN  NIVEL-ATRIBUTO" sheetId="1" r:id="rId3"/>
    <sheet name="RESUMEN PROCESO" sheetId="2" r:id="rId4"/>
    <sheet name="RESUMEN INSTITUCIONAL" sheetId="7" r:id="rId5"/>
    <sheet name="MODELO DE INFORME" sheetId="8" r:id="rId6"/>
  </sheets>
  <definedNames>
    <definedName name="_xlnm._FilterDatabase" localSheetId="2" hidden="1">'EVALUACIÓN  NIVEL-ATRIBUTO'!$C$11:$O$51</definedName>
    <definedName name="_xlchart.v2.0" hidden="1">'RESUMEN INSTITUCIONAL'!$D$124:$H$124</definedName>
    <definedName name="_xlchart.v2.1" hidden="1">'RESUMEN INSTITUCIONAL'!$D$125:$H$125</definedName>
    <definedName name="_xlchart.v2.2" hidden="1">'RESUMEN INSTITUCIONAL'!$D$126:$H$126</definedName>
    <definedName name="_xlchart.v2.3" hidden="1">'RESUMEN INSTITUCIONAL'!$D$124:$H$124</definedName>
    <definedName name="_xlchart.v2.4" hidden="1">'RESUMEN INSTITUCIONAL'!$D$127:$H$127</definedName>
    <definedName name="_xlchart.v2.5" hidden="1">'RESUMEN INSTITUCIONAL'!$D$128:$H$128</definedName>
    <definedName name="_xlnm.Print_Area" localSheetId="0">REGLAS!$A$1:$J$25</definedName>
  </definedNames>
  <calcPr calcId="191029"/>
</workbook>
</file>

<file path=xl/calcChain.xml><?xml version="1.0" encoding="utf-8"?>
<calcChain xmlns="http://schemas.openxmlformats.org/spreadsheetml/2006/main">
  <c r="F127" i="7" l="1"/>
  <c r="E127" i="7"/>
  <c r="D127" i="7"/>
  <c r="I12" i="2"/>
  <c r="G127" i="7" l="1"/>
  <c r="I13" i="2"/>
  <c r="I14" i="2"/>
  <c r="I15" i="2"/>
  <c r="I16" i="2"/>
  <c r="I17" i="2"/>
  <c r="I18" i="2"/>
  <c r="I19" i="2"/>
  <c r="I20" i="2"/>
  <c r="I21" i="2"/>
  <c r="C23" i="2" l="1"/>
  <c r="D125" i="7"/>
  <c r="F125" i="7" l="1"/>
  <c r="E125" i="7"/>
  <c r="F119" i="7"/>
  <c r="F118" i="7"/>
  <c r="F117" i="7"/>
  <c r="F116" i="7"/>
  <c r="F115" i="7"/>
  <c r="F114" i="7"/>
  <c r="F113" i="7"/>
  <c r="E119" i="7"/>
  <c r="E118" i="7"/>
  <c r="E117" i="7"/>
  <c r="E116" i="7"/>
  <c r="E115" i="7"/>
  <c r="E114" i="7"/>
  <c r="E113" i="7"/>
  <c r="D119" i="7"/>
  <c r="D118" i="7"/>
  <c r="D117" i="7"/>
  <c r="D116" i="7"/>
  <c r="D115" i="7"/>
  <c r="D114" i="7"/>
  <c r="D113" i="7"/>
  <c r="G125" i="7" l="1"/>
  <c r="D120" i="7"/>
  <c r="F120" i="7"/>
  <c r="G117" i="7"/>
  <c r="G115" i="7"/>
  <c r="G114" i="7"/>
  <c r="G118" i="7"/>
  <c r="G119" i="7"/>
  <c r="G116" i="7"/>
  <c r="E120" i="7"/>
  <c r="G113" i="7"/>
  <c r="E13" i="2"/>
  <c r="E14" i="2"/>
  <c r="E15" i="2"/>
  <c r="E16" i="2"/>
  <c r="E17" i="2"/>
  <c r="G120" i="7" l="1"/>
  <c r="H115" i="7" s="1"/>
  <c r="G13" i="2"/>
  <c r="J13" i="2" s="1"/>
  <c r="G14" i="2"/>
  <c r="J14" i="2" s="1"/>
  <c r="G15" i="2"/>
  <c r="J15" i="2" s="1"/>
  <c r="G16" i="2"/>
  <c r="J16" i="2" s="1"/>
  <c r="E18" i="2"/>
  <c r="G18" i="2" s="1"/>
  <c r="J18" i="2" s="1"/>
  <c r="E19" i="2"/>
  <c r="G19" i="2" s="1"/>
  <c r="J19" i="2" s="1"/>
  <c r="E20" i="2"/>
  <c r="G20" i="2" s="1"/>
  <c r="J20" i="2" s="1"/>
  <c r="E21" i="2"/>
  <c r="G21" i="2" s="1"/>
  <c r="J21" i="2" s="1"/>
  <c r="E12" i="2"/>
  <c r="G12" i="2" s="1"/>
  <c r="J12" i="2" s="1"/>
  <c r="H118" i="7" l="1"/>
  <c r="H116" i="7"/>
  <c r="H120" i="7"/>
  <c r="H117" i="7"/>
  <c r="H119" i="7"/>
  <c r="H113" i="7"/>
  <c r="H114" i="7"/>
  <c r="G17" i="2"/>
  <c r="J17" i="2" s="1"/>
  <c r="D23" i="2" s="1"/>
  <c r="O12" i="1"/>
  <c r="E23" i="2" l="1"/>
  <c r="F23" i="2" s="1"/>
  <c r="O13" i="1"/>
  <c r="O14" i="1" l="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Jhonny Patricio Sánchez Guerra</author>
  </authors>
  <commentList>
    <comment ref="L11" authorId="0" shapeId="0" xr:uid="{0F5135BC-5AD1-4462-B79B-B82866CE8A38}">
      <text>
        <r>
          <rPr>
            <b/>
            <sz val="9"/>
            <color indexed="81"/>
            <rFont val="Tahoma"/>
            <family val="2"/>
          </rPr>
          <t>Jhonny Patricio Sánchez Guerra:</t>
        </r>
        <r>
          <rPr>
            <sz val="9"/>
            <color indexed="81"/>
            <rFont val="Tahoma"/>
            <family val="2"/>
          </rPr>
          <t xml:space="preserve">
</t>
        </r>
        <r>
          <rPr>
            <sz val="12"/>
            <color indexed="81"/>
            <rFont val="Arial"/>
            <family val="2"/>
          </rPr>
          <t>Se refiere a la evidencia documental y/o evidencia obtenida mediante entrevistas u observación in situ.</t>
        </r>
      </text>
    </comment>
    <comment ref="M11" authorId="0" shapeId="0" xr:uid="{2F2CBF3A-306C-4654-B784-CF85CA5BBF84}">
      <text>
        <r>
          <rPr>
            <b/>
            <sz val="9"/>
            <color indexed="81"/>
            <rFont val="Tahoma"/>
            <family val="2"/>
          </rPr>
          <t>Jhonny Patricio Sánchez Guerra:</t>
        </r>
        <r>
          <rPr>
            <sz val="9"/>
            <color indexed="81"/>
            <rFont val="Tahoma"/>
            <family val="2"/>
          </rPr>
          <t xml:space="preserve">
</t>
        </r>
        <r>
          <rPr>
            <sz val="12"/>
            <color indexed="81"/>
            <rFont val="Arial"/>
            <family val="2"/>
          </rPr>
          <t xml:space="preserve">El hallazgo no debe incluir opiniones, subjetividades ni juicios de valor; el hallazgo debe hacer relación a lo observado en función de lo requerido. </t>
        </r>
      </text>
    </comment>
    <comment ref="N11" authorId="0" shapeId="0" xr:uid="{57D8E192-D74D-46A8-BC73-660F733059DF}">
      <text>
        <r>
          <rPr>
            <b/>
            <sz val="9"/>
            <color indexed="81"/>
            <rFont val="Tahoma"/>
            <family val="2"/>
          </rPr>
          <t>Jhonny Patricio Sánchez Guerra:</t>
        </r>
        <r>
          <rPr>
            <sz val="9"/>
            <color indexed="81"/>
            <rFont val="Tahoma"/>
            <family val="2"/>
          </rPr>
          <t xml:space="preserve">
</t>
        </r>
        <r>
          <rPr>
            <sz val="12"/>
            <color indexed="81"/>
            <rFont val="Arial"/>
            <family val="2"/>
          </rPr>
          <t>Seleccionar el porcentaje de cumplimiento de acuerdo al hallazgo y la escala del criterio relacionado.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Jhonny Patricio Sánchez Guerra</author>
  </authors>
  <commentList>
    <comment ref="C11" authorId="0" shapeId="0" xr:uid="{9097AD0F-BA7E-4781-AEB7-9007589962E4}">
      <text>
        <r>
          <rPr>
            <b/>
            <sz val="9"/>
            <color indexed="81"/>
            <rFont val="Tahoma"/>
            <family val="2"/>
          </rPr>
          <t>Jhonny Patricio Sánchez Guerra:</t>
        </r>
        <r>
          <rPr>
            <sz val="9"/>
            <color indexed="81"/>
            <rFont val="Tahoma"/>
            <family val="2"/>
          </rPr>
          <t xml:space="preserve">
</t>
        </r>
        <r>
          <rPr>
            <sz val="14"/>
            <color indexed="81"/>
            <rFont val="Times New Roman"/>
            <family val="1"/>
          </rPr>
          <t>Registrar el porcentaje de cumplimiento obtenido en cada atributo evaluado del proceso, de acuerdo a la matriz de autoevaluación de capacidad.
En el caso de atributos no evaluados colocar 0 a fin de calcular el índice de capacidad.</t>
        </r>
      </text>
    </comment>
    <comment ref="E11" authorId="0" shapeId="0" xr:uid="{656A0EA8-8BBE-420F-8883-E9377B49F9CE}">
      <text>
        <r>
          <rPr>
            <b/>
            <sz val="9"/>
            <color indexed="81"/>
            <rFont val="Tahoma"/>
            <family val="2"/>
          </rPr>
          <t>Jhonny Patricio Sánchez Guerra:</t>
        </r>
        <r>
          <rPr>
            <sz val="9"/>
            <color indexed="81"/>
            <rFont val="Tahoma"/>
            <family val="2"/>
          </rPr>
          <t xml:space="preserve">
</t>
        </r>
        <r>
          <rPr>
            <sz val="12"/>
            <color indexed="81"/>
            <rFont val="Times New Roman"/>
            <family val="1"/>
          </rPr>
          <t xml:space="preserve">De acuerdo al porcentaje obtenido en el atributo, se coloca el nivel de cumplimiento automáticamente.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Jhonny Patricio Sánchez Guerra</author>
  </authors>
  <commentList>
    <comment ref="Q8" authorId="0" shapeId="0" xr:uid="{E3733951-B55A-4CA3-8489-31EA44901B92}">
      <text>
        <r>
          <rPr>
            <b/>
            <sz val="9"/>
            <color indexed="81"/>
            <rFont val="Tahoma"/>
            <family val="2"/>
          </rPr>
          <t>Jhonny Patricio Sánchez Guerra:</t>
        </r>
        <r>
          <rPr>
            <sz val="9"/>
            <color indexed="81"/>
            <rFont val="Tahoma"/>
            <family val="2"/>
          </rPr>
          <t xml:space="preserve">
COLOCAR EL VALOR DEL ÍNDICE REAL OBTENIDO EN LA MATRIZ  RESUMEN  DE CAPACIDAD DE PROCESOS.
</t>
        </r>
      </text>
    </comment>
    <comment ref="R8" authorId="0" shapeId="0" xr:uid="{FEDD153A-1F34-4004-BC55-D583477A1B55}">
      <text>
        <r>
          <rPr>
            <b/>
            <sz val="9"/>
            <color indexed="81"/>
            <rFont val="Tahoma"/>
            <family val="2"/>
          </rPr>
          <t>Jhonny Patricio Sánchez Guerra:</t>
        </r>
        <r>
          <rPr>
            <sz val="9"/>
            <color indexed="81"/>
            <rFont val="Tahoma"/>
            <family val="2"/>
          </rPr>
          <t xml:space="preserve">
COLOCAR EL VALOR DEL ÍNDICE NORMALIZADO OBTENIDO EN LA MATRIZ  RESUMEN  DE CAPACIDAD DE PROCESOS.
</t>
        </r>
      </text>
    </comment>
  </commentList>
</comments>
</file>

<file path=xl/sharedStrings.xml><?xml version="1.0" encoding="utf-8"?>
<sst xmlns="http://schemas.openxmlformats.org/spreadsheetml/2006/main" count="491" uniqueCount="273">
  <si>
    <t>N</t>
  </si>
  <si>
    <t>P</t>
  </si>
  <si>
    <t>M</t>
  </si>
  <si>
    <t>T</t>
  </si>
  <si>
    <t>ATRIBUTO</t>
  </si>
  <si>
    <t>NIVEL</t>
  </si>
  <si>
    <t>CÓDIGO</t>
  </si>
  <si>
    <t>El proceso no está reconocido en ningún documento formal.</t>
  </si>
  <si>
    <t>CRITERIO ATRIBUTO</t>
  </si>
  <si>
    <t>NIVEL DE CUMPLIMIENTO</t>
  </si>
  <si>
    <t>DESCRIPCIÓN</t>
  </si>
  <si>
    <t>No alcanzado</t>
  </si>
  <si>
    <t>No se evidencia, o hay evidencia muy limitada, del cumplimiento del atributo definido en el proceso evaluado.</t>
  </si>
  <si>
    <t>Parcialmente alcanzado</t>
  </si>
  <si>
    <t>Se observa cierto grado de aplicación del atributo, pero con resultados limitados, irregulares o impredecibles. Algunos aspectos pueden faltar.</t>
  </si>
  <si>
    <t>Mayormente alcanzado</t>
  </si>
  <si>
    <t>Se evidencia un enfoque sistemático y un grado significativo de aplicación del atributo, aunque aún pueden existir debilidades menores.</t>
  </si>
  <si>
    <t>Totalmente alcanzado</t>
  </si>
  <si>
    <t>El atributo está plenamente implementado y sostenido en el proceso. Se observa evidencia clara, consistente y verificable de su cumplimiento.</t>
  </si>
  <si>
    <t>Código</t>
  </si>
  <si>
    <t>0% a ≤15%</t>
  </si>
  <si>
    <t>&gt;15% a ≤50%</t>
  </si>
  <si>
    <t>&gt;50% a ≤85%</t>
  </si>
  <si>
    <t>&gt;85% a 100%</t>
  </si>
  <si>
    <t>ATRIBUTOS REQUERIDOS</t>
  </si>
  <si>
    <t>CONDICIÓN DE CALIFICACIÓN</t>
  </si>
  <si>
    <t>Nivel 1</t>
  </si>
  <si>
    <t>Nivel 2</t>
  </si>
  <si>
    <t>T en todos (1.1, 2.1, 2.2)</t>
  </si>
  <si>
    <t>Nivel 3</t>
  </si>
  <si>
    <t>T en todos (1.1 a 3.2)</t>
  </si>
  <si>
    <t>Nivel 4</t>
  </si>
  <si>
    <t>T en todos (1.1 a 4.2)</t>
  </si>
  <si>
    <t>Nivel 5</t>
  </si>
  <si>
    <t>T en todos (1.1 a 5.2)</t>
  </si>
  <si>
    <t>ESCALA</t>
  </si>
  <si>
    <t>El proceso es planificado, supervisado y ajustado conforme se ejecuta. 
Se gestionan los recursos, las responsabilidades están definidas, y se recolectan evidencias de su funcionamiento.</t>
  </si>
  <si>
    <t>El proceso está definido, estandarizado e integrado en el sistema de procesos de la entidad. 
Se ejecuta de forma sistemática conforme a políticas, procedimientos y estándares organizacionales.</t>
  </si>
  <si>
    <t xml:space="preserve">El proceso se ejecuta regularmente, con resultados continuos, cuenta con documentación parcial y productos y servicios que cumplen el propósito parcialmente. </t>
  </si>
  <si>
    <t>El proceso está documentado y organizado con flujos, competencias, recursos e indicadores parciales, su integración con la arquitectura de procesos y servicios es parcial.</t>
  </si>
  <si>
    <t>EVIDENCIA OBSERVADA</t>
  </si>
  <si>
    <t>PROCESO</t>
  </si>
  <si>
    <t>PA0 Identificación del proceso.</t>
  </si>
  <si>
    <t>Análisis de necesidades y expectativas de usuarios.
Ficha técnica del servicio.
Especificaciones del producto.
Manual de usuario.
Lista de requisitos legales aplicables.
Registro de control de calidad.
Registro de revisión y aprobación
Sistema de trazabilidad.
Control documental.
Gestión de cambios y versiones.</t>
  </si>
  <si>
    <t>N
0  A  15%</t>
  </si>
  <si>
    <t>P
&gt; 15%  A  50%</t>
  </si>
  <si>
    <t>M
&gt; 50%  A  85%</t>
  </si>
  <si>
    <t>PA4.2 Control cuantitativo.</t>
  </si>
  <si>
    <t>El proceso se controla cuantitativamente. 
Se utilizan métricas para gestionar la variabilidad del desempeño, y se asegura que los resultados sean estables y predecibles.</t>
  </si>
  <si>
    <t>El proceso dispone de datos históricos y análisis comparativos básicos; sin embargo, no se aplican métodos estadísticos formales para evaluar estabilidad ni variabilidad del proceso.</t>
  </si>
  <si>
    <t>El proceso aplica medición estadística formal y analiza variabilidad; no obstante, la aplicación no es completamente sistemática ni plenamente integrada al sistema de gestión institucional.</t>
  </si>
  <si>
    <t>El proceso dispone de un sistema formal de medición estadística que permite evaluar estabilidad, variabilidad y capacidad, siendo utilizado sistemáticamente para la toma de decisiones preventivas y mejora del desempeño.</t>
  </si>
  <si>
    <t>El proceso aplica mecanismos básicos de control cuantitativo; sin embargo, su implementación es parcial, no sistemática y carece de procedimientos formales de reacción ante variaciones significativas.</t>
  </si>
  <si>
    <t>El proceso dispone de mecanismos formales de control cuantitativo y gestiona variaciones identificadas; no obstante, su aplicación no es totalmente sistemática ni integral en todos los indicadores críticos.</t>
  </si>
  <si>
    <t>Existe alguna planificación o seguimiento informal, pero no es sistemático ni se basa en indicadores definidos.</t>
  </si>
  <si>
    <t>El proceso está formalmente planificado, monitoreado periódicamente con indicadores claros, se analizan resultados y se aplican acciones correctivas y preventivas de manera sistemática.</t>
  </si>
  <si>
    <t>Existen especificaciones solo basadas en el marco legal o en percepciones de la ciudadanía, y control mínimo o informal ya que no existen criterios claros de aceptación ni control sistemático.</t>
  </si>
  <si>
    <t>Hay requisitos definidos según expectativas, control parcial, organización técnica aceptable, revisión periódica y se verifica su cumplimiento antes de su entrega.</t>
  </si>
  <si>
    <t>Todos los productos y servicios están claramente definidos, cuentan con criterios formales de aceptación, control documental y trazabilidad completa.</t>
  </si>
  <si>
    <t>El proceso definido no se aplica en la práctica o se aplica de manera excepciona y desigual.</t>
  </si>
  <si>
    <t xml:space="preserve">Los productos y servicios del proceso no están claramente identificados ni controlados. </t>
  </si>
  <si>
    <t>No hay documentación ni claridad en secuencia, interacción, recursos, competencias ni monitoreo del proceso.</t>
  </si>
  <si>
    <t>Existe documentación básica del proceso, pero está incompleta, desactualizada o no incluye roles, entradas, salidas ni riesgos claramente definidos.</t>
  </si>
  <si>
    <t>El proceso no dispone de mecanismos formales de control cuantitativo ni evidencia de gestión sistemática de la variabilidad estadística.</t>
  </si>
  <si>
    <t xml:space="preserve">El proceso se ejecuta sin planificación formal, sin seguimiento ni control documentado. No se identifican riesgos del proceso ni existen registros formales. </t>
  </si>
  <si>
    <t xml:space="preserve">El proceso está documentado entradas, salidas, recursos, indicadores, capacidades, flujos de trabajo, controles establecidos y está integrado institucionalmente con la arquitectura de procesos y servicios. </t>
  </si>
  <si>
    <t xml:space="preserve">La ejecución varía entre unidades, algunos roles están definidos pero la formación es parcial. </t>
  </si>
  <si>
    <t>El proceso se ejecuta de forma regular, con roles establecidos, personal capacitado en gran parte, uso aceptable de recursos.</t>
  </si>
  <si>
    <t xml:space="preserve">El proceso no dispone de medición estadística de su comportamiento ni análisis cuantitativo de estabilidad o variabilidad. </t>
  </si>
  <si>
    <t xml:space="preserve">El proceso está bajo control estadístico, con un sistema institucionalizado de control cuantitativo que permite identificar oportunamente variaciones, aplicar acciones preventivas y garantizar estabilidad estadística sostenida. </t>
  </si>
  <si>
    <t>El proceso se ejecuta ocasionalmente, con resultados variables y documentación escasa y productos y servicios que no cumplen el propósito.</t>
  </si>
  <si>
    <t>El proceso se ejecuta sistemáticamente, con entregables constantes y documentación organizada y productos y servicios que cumplen con el propósito.</t>
  </si>
  <si>
    <t>Los objetivos,  responsables, análisis de capacidades, recursos  y controles están presentes con un grado aceptable de control y ajuste conforme se ejecuta.</t>
  </si>
  <si>
    <t>PA2.2 Gestión de productos y servicios.</t>
  </si>
  <si>
    <t>El proceso se ejecuta de manera ad hoc, no hay productos frecuentes, ni documentación de respaldo o productos y servicios relacionados.</t>
  </si>
  <si>
    <t>LOGO INSTITUCIONAL</t>
  </si>
  <si>
    <t>Versión</t>
  </si>
  <si>
    <t>1.0</t>
  </si>
  <si>
    <t>Fecha</t>
  </si>
  <si>
    <t>Febrero 2026</t>
  </si>
  <si>
    <t>Página</t>
  </si>
  <si>
    <t>1 de 1</t>
  </si>
  <si>
    <t>EVIDENCIA ESPERADA</t>
  </si>
  <si>
    <t>Nivel 0</t>
  </si>
  <si>
    <t>T en PA 0.0 y PA 1.1</t>
  </si>
  <si>
    <t>T en PA 0.0</t>
  </si>
  <si>
    <t>PORCENTAJE DE CUMPLIMIENTO ESTIMADO</t>
  </si>
  <si>
    <t>Proceso incompleto</t>
  </si>
  <si>
    <t>Proceso ejecutado.</t>
  </si>
  <si>
    <t>Proceso gestionado.</t>
  </si>
  <si>
    <t>Proceso establecido.</t>
  </si>
  <si>
    <t>Proceso predecible.</t>
  </si>
  <si>
    <t xml:space="preserve">Proceso innovador. </t>
  </si>
  <si>
    <t>DENOMINACIÓN</t>
  </si>
  <si>
    <t>Nivel 1 
Proceso ejecutado.</t>
  </si>
  <si>
    <t>Nivel 0 
Proceso incompleto.</t>
  </si>
  <si>
    <t>Nivel 2 
Proceso gestionado.</t>
  </si>
  <si>
    <t>Nivel 3 
Proceso establecido.</t>
  </si>
  <si>
    <t>Nivel 4 
Proceso predecible.</t>
  </si>
  <si>
    <t xml:space="preserve">Nivel 5 
Proceso innovador. </t>
  </si>
  <si>
    <t>El proceso no alcanza su propósito. 
No existe una implementación sistemática ni resultados consistentes. 
Puede no existir o realizarse de manera ad hoc y sin dirección formal.</t>
  </si>
  <si>
    <t>El proceso logra su propósito. 
Se ejecuta de forma definida, aunque no necesariamente está formalmente documentado o gestionado. 
No hay control sistemático sobre su desempeño.</t>
  </si>
  <si>
    <t>El proceso se mejora continuamente mediante análisis de desempeño, innovación y optimización sistemática. 
Se aplican buenas prácticas emergentes y se adaptan soluciones efectivas a cambios del entorno.</t>
  </si>
  <si>
    <t>El proceso se ejecuta de manera uniforme y estandarizada, con roles y formación consolidados, recursos gestionados y existe evidencia sistemática de su aplicación e integración institucional asegurando su cumplimiento organizacional.</t>
  </si>
  <si>
    <t>No hay objetivos ni prácticas institucionales de innovación. 
No se exploran tecnologías ni estrategias de mejora, ni rediseño orientado a generación de valor adicional. 
No existe portafolio de iniciativas innovadoras.</t>
  </si>
  <si>
    <t>Hay referencias generales a la innovación, sin estructura ni ejecución concreta, ni evaluación sistemática de impacto. 
Se realizan pruebas piloto incipientes sin metodología estructurada.</t>
  </si>
  <si>
    <t xml:space="preserve">Existen objetivos específicos de innovación vinculados con objetivos estratégicos institucionales., análisis comparativos, y pilotos iniciales en ejecución. 
Se aplica mecanismos formales de innovación y rediseño con evaluación de impacto; no obstante, su implementación no es completamente sistemática ni institucionalizada en toda la entidad. </t>
  </si>
  <si>
    <t>El proceso dispone de un sistema institucionalizado de innovación planificada estratégicamente que promueve rediseño continuo, generación de valor público y mejora estructural sustentada en análisis técnico, gestión de resistencia y evaluación prospectiva de impacto. 
La innovación genera ventajas sostenibles y replicables.</t>
  </si>
  <si>
    <t>Existe plan formal de implementación. 
Se gestionan riesgos asociados al cambio. 
Se capacita al personal involucrado de manera formal. 
Se actualizan procedimientos y documentos oficiales. Se monitorea el desempeño de indicadores antes y después de la implementación.</t>
  </si>
  <si>
    <t>La innovación está integrada institucionalmente al sistema de gestión de mejora continua.
Se evidencia seguimiento sostenido en el tiempo. 
Se evalúa el impacto real frente al esperado. 
La innovación se convierte en nueva práctica estándar organizacional y se replica en otros procesos.</t>
  </si>
  <si>
    <t>(f.)</t>
  </si>
  <si>
    <t>(f)</t>
  </si>
  <si>
    <t>Nombre:</t>
  </si>
  <si>
    <t>Cargo:</t>
  </si>
  <si>
    <t>&lt;Responsable de la administración por procesos, servicios, calidad y gestión del cambio o quien hiciere sus veces&gt;</t>
  </si>
  <si>
    <t xml:space="preserve">Elaboración </t>
  </si>
  <si>
    <t>Revisión</t>
  </si>
  <si>
    <t xml:space="preserve">Aprobación </t>
  </si>
  <si>
    <t>El proceso no alcanza su propósito. 
No existe una implementación sistemática ni resultados consistentes. 
Puede no existir o realizarse de manera ad hoc y sin dirección formal.</t>
  </si>
  <si>
    <t>El proceso logra su propósito. 
Se ejecuta de forma definida, aunque no necesariamente está formalmente documentado o gestionado. 
No hay control sistemático sobre su desempeño.</t>
  </si>
  <si>
    <t>El proceso está definido, estandarizado e integrado en el sistema de procesos de la entidad. 
Se ejecuta de forma sistemática conforme a políticas, procedimientos y estándares organizacionales.</t>
  </si>
  <si>
    <t>El proceso se controla cuantitativamente. 
Se utilizan métricas para gestionar la variabilidad del desempeño, y se asegura que los resultados sean estables y predecibles.</t>
  </si>
  <si>
    <t>El proceso se mejora continuamente mediante análisis de desempeño, innovación y optimización sistemática. 
Se aplican buenas prácticas emergentes y se adaptan soluciones efectivas a cambios del entorno.</t>
  </si>
  <si>
    <t>PA5.2 Optimización del proceso.</t>
  </si>
  <si>
    <t>PA4.1 Medición del proceso.</t>
  </si>
  <si>
    <t>CONCEPTOS CLAVES</t>
  </si>
  <si>
    <t>El proceso se planifica, supervisa y controla.</t>
  </si>
  <si>
    <t>El proceso se ejecuta y logra su propósito.</t>
  </si>
  <si>
    <t>Los productos del proceso están identificados y controlados.</t>
  </si>
  <si>
    <t>El proceso está definido como estándar organizacional.</t>
  </si>
  <si>
    <t>El proceso se aplica de forma consistente.</t>
  </si>
  <si>
    <t>El proceso se mide mediante indicadores cuantitativos.</t>
  </si>
  <si>
    <t>El proceso se controla para mantener su estabilidad.</t>
  </si>
  <si>
    <t>Se implementan mejoras para optimizar el proceso.</t>
  </si>
  <si>
    <t>Se identifican mejoras e innovaciones.</t>
  </si>
  <si>
    <t>CRITERIO DE NIVEL DE CUMPLIMIENTO</t>
  </si>
  <si>
    <t>Caracterización de procesos.
Manuales de procesos aprobados.
Integración con planificación estratégica.
Gestión de riesgos del proceso.
Procedimientos documentados.
Arquitectura de procesos.</t>
  </si>
  <si>
    <t>Estandarización institucional.
Roles y responsabilidades formales.
Plan de implementación del proceso.
Resultados de controles 
de gestión.
Plan de capacitación al personal.
Evidencia de transferencia de conocimiento.
Adaptación controlada del proceso.
Informe de verificación in situ.
Archivos de gestión.</t>
  </si>
  <si>
    <t xml:space="preserve">Serie histórica de datos.
Análisis estadístico.
Gráficos de control.
Análisis de tendencia.
Cálculo de variabilidad.
Decisiones basadas en
análisis cuantitativo.
Sistema de medición automatizado o 
sistemático.
Tableros de control.
</t>
  </si>
  <si>
    <t>Cargo:  &lt;Responsable de la unidad o proceso interno&gt;</t>
  </si>
  <si>
    <t>FECHA DE EVALUACIÓN</t>
  </si>
  <si>
    <t>Entrega de productos, servicios y resultados del proceso
Datos de desempeño del proceso.
Gestión de quejas, reclamos y denuncias 
administrativas vinculadas con el proceso.</t>
  </si>
  <si>
    <t>Plan operativo del proceso.
Matriz de indicadores. 
Metas anuales aprobadas.
Productos de medición básica.
Reportes de cumplimiento.
Tablero de control operativo
Informe de cumplimiento de metas.
Actas de seguimiento.
Registro de incumplimientos.
Plan de acción correctiva.</t>
  </si>
  <si>
    <t>HALLAZGO</t>
  </si>
  <si>
    <t>PORCENTAJE DE CUMPLIMIENTO</t>
  </si>
  <si>
    <t>CRITERIO DE NIVEL</t>
  </si>
  <si>
    <t>T
&gt; 85%  A  100%</t>
  </si>
  <si>
    <t>PA1.1 Desempeño del proceso.</t>
  </si>
  <si>
    <t>PA2.1 Gestión del desempeño.</t>
  </si>
  <si>
    <t>PA3.1 Definición del proceso.</t>
  </si>
  <si>
    <t>PA3.2 Implementación del proceso.</t>
  </si>
  <si>
    <t>PA5.1 Innovación del proceso.</t>
  </si>
  <si>
    <r>
      <t xml:space="preserve">MATRIZ DE AUTOEVALUACIÓN DE CAPACIDAD DE PROCESOS
</t>
    </r>
    <r>
      <rPr>
        <sz val="12"/>
        <color theme="1"/>
        <rFont val="Times New Roman"/>
        <family val="1"/>
      </rPr>
      <t>(ADAPTADO DE ACUERDO AL MODELO DE REFERENCIA DE LA NORMA ISO/IEC 33020:)</t>
    </r>
  </si>
  <si>
    <t>RESUMEN DE AUTOEVALUACIÓN DE CAPACIDAD DE PROCESOS</t>
  </si>
  <si>
    <t>El proceso está reconocido y se realiza de manera ad hoc.</t>
  </si>
  <si>
    <t>Algunas mejoras e innovaciones se implementan parcialmente.
No existe control formal de despliegue ni medición de impacto posterior al despliegue.
Se aplican cambios sin actualización completa de documentación. 
La capacitación es limitada o informal.</t>
  </si>
  <si>
    <t>Las innovaciones y mejoras propuestas no se implementan. 
No existe planificación de implementación de la innovación. 
Las mejoras no se estandarizan.</t>
  </si>
  <si>
    <t xml:space="preserve">Bancos de ideas gestionadas.
Benchmarking y análisis de 
prácticas externas.
Declaraciones generales de planes.
Tecnologías nuevas identificadas en estudios de innovación.
Pilotos en marcha o ejecutados.
Política o plan de innovación 
institucional.
Políticas de implementación 
escalables y monitoreadas.
Cartas institucionales de servicios publicadas.
</t>
  </si>
  <si>
    <t>Gráficos de control con límites superior e inferior.
Análisis de causas especiales.
Indicadores de capacidad del proceso.
Reporte de estabilidad del proceso.
Registro de ajustes preventivos.
Informes estratégicos con decisiones 
basadas en evidencia.
Acuerdos de niveles de operación.
Acuerdos de niveles de servicios.</t>
  </si>
  <si>
    <t>NIVEL DE CUMPLIMIENTO
(N/P/M/T) (N/A)</t>
  </si>
  <si>
    <t>PA1.1 
Desempeño del proceso.</t>
  </si>
  <si>
    <t>PA2.1 
Gestión del desempeño.</t>
  </si>
  <si>
    <t>PA2.2 
Gestión de productos y servicios.</t>
  </si>
  <si>
    <t>PA3.1 
Definición del proceso.</t>
  </si>
  <si>
    <t>PA3.2 
Implementación del proceso.</t>
  </si>
  <si>
    <t>PA4.1 
Medición del proceso.</t>
  </si>
  <si>
    <t>PA4.2 
Control cuantitativo.</t>
  </si>
  <si>
    <t>PA5.1 
Innovación del proceso.</t>
  </si>
  <si>
    <t>PA5.2 
Optimización del proceso.</t>
  </si>
  <si>
    <t>TIPO DE PROCESO</t>
  </si>
  <si>
    <t>PA0
Identificación del proceso.</t>
  </si>
  <si>
    <t>PROCESO NO IDENTIFICADO</t>
  </si>
  <si>
    <t>N/A</t>
  </si>
  <si>
    <t>GOBERNANTE</t>
  </si>
  <si>
    <t>SUSTANTIVO</t>
  </si>
  <si>
    <t>ADJETIVO</t>
  </si>
  <si>
    <t>RESUMEN CONSOLIDADO DE AUTOEVALUACIÓN DE CAPACIDAD DE PROCESOS</t>
  </si>
  <si>
    <t>TIPO:</t>
  </si>
  <si>
    <t>FECHA DE EVALUACIÓN:</t>
  </si>
  <si>
    <t>NOMBRE DEL PROCESO:</t>
  </si>
  <si>
    <t>RESUMEN AUTOEVALUACIÓN DE CAPACIDAD DE PROCESOS</t>
  </si>
  <si>
    <t>&lt;Responsable de la planificación y gestión estratégica&gt;</t>
  </si>
  <si>
    <t>RESUMEN INSTITUCIONAL AUTOEVALUACIÓN DE CAPACIDAD DE PROCESOS</t>
  </si>
  <si>
    <t>NIVEL 0 PROCESO INCOMPLETO</t>
  </si>
  <si>
    <t>NIVEL 1 PROCESO EJECUTADO</t>
  </si>
  <si>
    <t>NIVEL 2 PROCESO GESTIONADO</t>
  </si>
  <si>
    <t>NIVEL 3 PROCESO ESTABLECIDO</t>
  </si>
  <si>
    <t>NIVEL 4 PROCESO PREDECIBLE</t>
  </si>
  <si>
    <t>NIVEL 5 PROCESO INNOVADOR</t>
  </si>
  <si>
    <t>PORCENTAJE POR NIVEL</t>
  </si>
  <si>
    <t>TOTAL</t>
  </si>
  <si>
    <t>NIVEL / TIPO</t>
  </si>
  <si>
    <t>RESULTADO DEL ATRIBUTO DEL PROCESO (PA)</t>
  </si>
  <si>
    <t>El proceso está identificado aunque no está implementado o no logra su propósito.</t>
  </si>
  <si>
    <t>Hay indicios de la identificación del proceso, enfocado en la ejecución de productos o atribuciones del estatuto orgánico.</t>
  </si>
  <si>
    <t>El proceso está identificado de forma básica e integrado al catálogo de procesos aunque no cumple su propósito.</t>
  </si>
  <si>
    <t>NOMBRE DE ENTIDAD:</t>
  </si>
  <si>
    <t>PERÍODO DE EVALUACIÓN:</t>
  </si>
  <si>
    <t>Nro. INFORME.</t>
  </si>
  <si>
    <t>Ciudad, fecha de elaboración.</t>
  </si>
  <si>
    <t>2. RESUMEN EJECUTIVO</t>
  </si>
  <si>
    <t>1.  ANTECEDENTES.</t>
  </si>
  <si>
    <t>2.1 OBJETIVO</t>
  </si>
  <si>
    <t>2.2 ALCANCE</t>
  </si>
  <si>
    <t>&lt; Detallar los antecedentes institucionales relacionados con la autoevaluación de procesos&gt;</t>
  </si>
  <si>
    <t>&lt;Detallar el objetivo institucional relacionado con la autoevaluación de procesos&gt;</t>
  </si>
  <si>
    <t>2.3 PROCEDIMIENTO INTERNO</t>
  </si>
  <si>
    <t>2.4 RESULTADOS GENERALES</t>
  </si>
  <si>
    <t>&lt; Detallar el procedimiento llevado a cabo en la entidad para la autoevaluación de sus procesos, haciendo referencia al procedimiento documental, entrevistas, sistemas de información internos, niveles de coordinación y aprobación y/o realidades institucionales que deban señalarse &gt;</t>
  </si>
  <si>
    <t>2.5 ANÁLISIS E INTERPRETACIÓN DE RESULTADOS.</t>
  </si>
  <si>
    <t>2.6 VINCULACIÓN CON LA PLANIFICACIÓN PARA LA PUBLICACIÓN DE CARTAS INSTITUCIONALES DE SERVICIOS.</t>
  </si>
  <si>
    <t>&lt; Detallar la vinculación de los resultados de la autoevaluación de procesos con los servicios vinculados con la postulación para publicación de cartas institucionales de servicios &gt;</t>
  </si>
  <si>
    <t>3. PLAN DE ACCIÓN.</t>
  </si>
  <si>
    <t>&lt; Detallar el plan de acción del período fiscal, vinculado con el análisis e interpretación de resultados de la autoevaluación de procesos y en alineación con la planificación, objetivos y metas institucionales  &gt;</t>
  </si>
  <si>
    <t>&lt; Detallar las conclusiones generales relacionadas con la autoevaluación de procesos llevado a cabo en el período fiscal   &gt;</t>
  </si>
  <si>
    <t>4. CONCLUSIONES.</t>
  </si>
  <si>
    <t>&lt; Detallar las principales fortalezas, debilidades y riesgos identificados, de acuerdo a los resultados de la autoevaluación de procesos, así como su variación con la evaluación realizada en períodos fiscales previos.&gt;</t>
  </si>
  <si>
    <t>5. LECCIONES APRENDIDAS.</t>
  </si>
  <si>
    <t>&lt; Detallar las lecciones aprendidas del proceso de autoevaluación en el período fiscal &gt;</t>
  </si>
  <si>
    <t>6. ANEXOS.</t>
  </si>
  <si>
    <t>7. FIRMAS DE RESPONSABILIDAD.</t>
  </si>
  <si>
    <t>Elaboración</t>
  </si>
  <si>
    <t>Aprobación</t>
  </si>
  <si>
    <t>Responsable de la Planificación y Gestión Estratégica o quien hiciere sus veces.</t>
  </si>
  <si>
    <t>Responsable de la administración por procesos, servicios y calidad o quien hiciere sus veces.</t>
  </si>
  <si>
    <t>DMCISP 01-04-01</t>
  </si>
  <si>
    <t>DMCISP 01-04-02</t>
  </si>
  <si>
    <t>DMCISP - 01-04-03</t>
  </si>
  <si>
    <t>Cargo:  &lt; Responsable de la unidad o proceso interno &gt;</t>
  </si>
  <si>
    <t>Cargo: &lt; Responsable de la administración por procesos, servicios, calidad y gestión del cambio o quien hiciere sus veces &gt;</t>
  </si>
  <si>
    <t>PA 0.0 - Identificación del proceso.</t>
  </si>
  <si>
    <t>Nivel 0.
PA 1.1 – Desempeño del proceso.</t>
  </si>
  <si>
    <t>Nivel 1.
PA 2.1 – Gestión del desempeño.
PA 2.2 – Gestión de productos y servicios.</t>
  </si>
  <si>
    <t>Nivel 2.
+ PA 3.1 – Definición del proceso.
+ PA 3.2 – Implementación del proceso.</t>
  </si>
  <si>
    <t>Nivel 3.
+ PA 4.1 – Medición del proceso.
+ PA 4.2 – Control cuantitativo</t>
  </si>
  <si>
    <t>Nivel 4.
+ PA 5.1 – Innovación del proceso.
+ PA 5.2 – Optimización del proceso.</t>
  </si>
  <si>
    <t>Proceso integrado en el catálogo institucional de procesos.</t>
  </si>
  <si>
    <r>
      <rPr>
        <b/>
        <sz val="12"/>
        <color theme="1"/>
        <rFont val="Times New Roman"/>
        <family val="1"/>
      </rPr>
      <t xml:space="preserve">B. Carácter secuencial de aplicación. 
</t>
    </r>
    <r>
      <rPr>
        <sz val="12"/>
        <color theme="1"/>
        <rFont val="Times New Roman"/>
        <family val="1"/>
      </rPr>
      <t>1. La evaluación del proceso debe realizarse siempre desde cada atributo inferior empezando por el Nivel 0 hacia cada atributo superior finalizando en el Nivel 5.</t>
    </r>
  </si>
  <si>
    <r>
      <rPr>
        <b/>
        <sz val="12"/>
        <color theme="1"/>
        <rFont val="Times New Roman"/>
        <family val="1"/>
      </rPr>
      <t>C. Carácter excluyente respecto del nivel de cumplimiento:</t>
    </r>
    <r>
      <rPr>
        <sz val="12"/>
        <color theme="1"/>
        <rFont val="Times New Roman"/>
        <family val="1"/>
      </rPr>
      <t xml:space="preserve"> 
1. El nivel de cumplimiento de cada atributo únicamente podrá ser N, P, M o T, es decir un mismo atributo no podrá ser calificado con dos niveles de cumplimiento a la vez.</t>
    </r>
  </si>
  <si>
    <r>
      <rPr>
        <b/>
        <sz val="12"/>
        <color theme="1"/>
        <rFont val="Times New Roman"/>
        <family val="1"/>
      </rPr>
      <t xml:space="preserve">D. Carácter acumulativo respecto del nivel de capacidad: </t>
    </r>
    <r>
      <rPr>
        <sz val="12"/>
        <color theme="1"/>
        <rFont val="Times New Roman"/>
        <family val="1"/>
      </rPr>
      <t xml:space="preserve">
1</t>
    </r>
    <r>
      <rPr>
        <b/>
        <sz val="12"/>
        <color theme="1"/>
        <rFont val="Times New Roman"/>
        <family val="1"/>
      </rPr>
      <t xml:space="preserve">. </t>
    </r>
    <r>
      <rPr>
        <sz val="12"/>
        <color theme="1"/>
        <rFont val="Times New Roman"/>
        <family val="1"/>
      </rPr>
      <t xml:space="preserve">Para alcanzar un nivel de capacidad superior, el proceso debe haber alcanzado el nivel de cumplimiento T en todos los atributos de los niveles de capacidad inferiores.
</t>
    </r>
    <r>
      <rPr>
        <b/>
        <sz val="12"/>
        <color theme="1"/>
        <rFont val="Times New Roman"/>
        <family val="1"/>
      </rPr>
      <t>2.</t>
    </r>
    <r>
      <rPr>
        <sz val="12"/>
        <color theme="1"/>
        <rFont val="Times New Roman"/>
        <family val="1"/>
      </rPr>
      <t xml:space="preserve"> No se admite avance si uno solo de los atributos tiene calificación de nivel de cumplimiento menor a T (es decir, N, P o M).</t>
    </r>
  </si>
  <si>
    <r>
      <t>Resultado del proceso:</t>
    </r>
    <r>
      <rPr>
        <sz val="12"/>
        <color theme="1"/>
        <rFont val="Times New Roman"/>
        <family val="1"/>
      </rPr>
      <t xml:space="preserve"> El nivel de capacidad representa qué tan bien un proceso logra su propósito evidenciando su capacidad para ser ejecutado, gestionado, definido, controlado y mejorado de forma sistemática.</t>
    </r>
  </si>
  <si>
    <r>
      <t>Resultado del atributo del proceso:</t>
    </r>
    <r>
      <rPr>
        <sz val="12"/>
        <color theme="1"/>
        <rFont val="Times New Roman"/>
        <family val="1"/>
      </rPr>
      <t xml:space="preserve"> Es la evidencia observable de que se ha alcanzado un atributo específico del proceso, de manera suficiente y sostenida.</t>
    </r>
  </si>
  <si>
    <t>INSTITUCIONAL</t>
  </si>
  <si>
    <t>ÍNDICE</t>
  </si>
  <si>
    <t>DMCISP 01-04-04</t>
  </si>
  <si>
    <t>INFORME DE RESULTADOS  DE AUTOEVALUACIÓN DE CAPACIDAD DE PROCESOS</t>
  </si>
  <si>
    <t>El proceso es planificado, supervisado y ajustado conforme se ejecuta. 
Se gestionan los productos y servicios y sus recursos, las responsabilidades están definidas, y se recolectan evidencias de su funcionamiento.</t>
  </si>
  <si>
    <t>REGLA GENERAL</t>
  </si>
  <si>
    <t>Con el propósito de asegurar la integridad, consistencia y comparabilidad de los resultados de la evaluación institucional, las matrices de aplicación y de resumen del modelo de autoevaluación deberán utilizarse en su formato oficial, sin que sea permitida la modificación de sus niveles, atributos, campos, criterios, escalas de evaluación, valores de ponderación ni fórmulas de cálculo.</t>
  </si>
  <si>
    <t>OBJETIVO GENERAL</t>
  </si>
  <si>
    <t>REGLAS TÉCNICAS DE APLICACIÓN</t>
  </si>
  <si>
    <t>NIVEL DE 
PROCESO</t>
  </si>
  <si>
    <t>&lt; Incluir como anexos la matriz evaluación nivel -atributo y la matriz resumen de cada proceso evaluado así como también la matriz resumen institucional en formato pdf con las firmas de responsabilidad, así como también en formato fuente excel &gt;</t>
  </si>
  <si>
    <t>&lt; Corresponde al número de procesos de la entidad de acuerdo al catálogo aprobado, incluyendo el nivel de desconcentración institucional; así como la comparación respecto a los procesos de autoevaluación realizados en períodos previos. &gt;</t>
  </si>
  <si>
    <t>PESO</t>
  </si>
  <si>
    <t>NORMALIZADO</t>
  </si>
  <si>
    <t>PORCENTAJE REAL</t>
  </si>
  <si>
    <t>PORCENTAJE PONDERADO NORMALIZADO</t>
  </si>
  <si>
    <t>NIVEL DE CAPACIDAD FINAL</t>
  </si>
  <si>
    <t>ÍNDICES DE CAPACIDAD DEL PROCESO</t>
  </si>
  <si>
    <t>ÍNDICE REAL DE CAPACIDAD</t>
  </si>
  <si>
    <t>ÍNDICE NORMALIZADO DE CAPACIDAD</t>
  </si>
  <si>
    <t>ÍNDICE REAL DE 
CAPACIDAD</t>
  </si>
  <si>
    <r>
      <t xml:space="preserve">Índice real de capacidad de proceso: </t>
    </r>
    <r>
      <rPr>
        <sz val="12"/>
        <color theme="1"/>
        <rFont val="Times New Roman"/>
        <family val="1"/>
      </rPr>
      <t>Es el indicador cuantitativo que mide el grado efectivo de cumplimiento de los atributos de capacidad, calculado a partir de los porcentajes reales obtenidos en la evaluación de los criterios asociados a cada atributo. Este índice refleja con precisión el nivel de desempeño del proceso, permitiendo identificar brechas específicas y orientar acciones de mejora.</t>
    </r>
  </si>
  <si>
    <r>
      <t>Índice normalizado de capacidad de proceso:</t>
    </r>
    <r>
      <rPr>
        <sz val="12"/>
        <color theme="1"/>
        <rFont val="Times New Roman"/>
        <family val="1"/>
      </rPr>
      <t xml:space="preserve"> Es el indicador cuantitativo que expresa el grado de cumplimiento de los atributos de capacidad a partir de valores estandarizados, obtenidos mediante la aplicación de una escala de evaluación definida institucionalmente. Este índice permite clasificar el nivel de desempeño del proceso de manera homogénea, facilitando la comparación entre procesos, periodos y entidades públicas.</t>
    </r>
  </si>
  <si>
    <r>
      <rPr>
        <b/>
        <sz val="12"/>
        <color theme="1"/>
        <rFont val="Times New Roman"/>
        <family val="1"/>
      </rPr>
      <t xml:space="preserve">G. Carácter operativo con vinculación estratégica: 
</t>
    </r>
    <r>
      <rPr>
        <sz val="12"/>
        <color theme="1"/>
        <rFont val="Times New Roman"/>
        <family val="1"/>
      </rPr>
      <t xml:space="preserve">
</t>
    </r>
    <r>
      <rPr>
        <b/>
        <sz val="12"/>
        <color theme="1"/>
        <rFont val="Times New Roman"/>
        <family val="1"/>
      </rPr>
      <t xml:space="preserve">1. </t>
    </r>
    <r>
      <rPr>
        <sz val="12"/>
        <color theme="1"/>
        <rFont val="Times New Roman"/>
        <family val="1"/>
      </rPr>
      <t xml:space="preserve">Con los resultados de la autoevaluación, el responsable de la unidad o proceso interno debe identificar, definir e implementar acciones de mejora tendientes a fortalecer la capacidad de sus procesos considerando el análisis de los problemas y sus causas raíces.
</t>
    </r>
    <r>
      <rPr>
        <b/>
        <sz val="12"/>
        <color theme="1"/>
        <rFont val="Times New Roman"/>
        <family val="1"/>
      </rPr>
      <t>2.</t>
    </r>
    <r>
      <rPr>
        <sz val="12"/>
        <color theme="1"/>
        <rFont val="Times New Roman"/>
        <family val="1"/>
      </rPr>
      <t xml:space="preserve"> El responsable de la administración por procesos, servicios, calidad y gestión del cambio o quien hiciere sus veces considerando el análisis de los resultados consolidados de la autoevaluación, documentará los hallazgos de la autoevaluación y estandariza y prioriza recomendaciones para la mejora de los procesos, considerando su vinculación con la planificación y objetivos estratégicos institucionales.
</t>
    </r>
    <r>
      <rPr>
        <b/>
        <sz val="12"/>
        <color theme="1"/>
        <rFont val="Times New Roman"/>
        <family val="1"/>
      </rPr>
      <t>3.</t>
    </r>
    <r>
      <rPr>
        <sz val="12"/>
        <color theme="1"/>
        <rFont val="Times New Roman"/>
        <family val="1"/>
      </rPr>
      <t xml:space="preserve"> Con estos insumos elaborará el informe técnico de resultados de la autoevaluación de todos los procesos de la entidad y el plan de acción  propuesto, el informe debe ser aprobado por el Responsable de la Planificación y Gestión Estratégica o quien hiciere sus veces y revisado por el responsable de la administración por procesos, servicios, calidad y gestión del cambio o quien hiciere sus veces, y debe ser remitido por la máxima autoridad institucional a la Subsecretaría de Calidad del Servicio Público, incluyendo como anexos la matriz de evaluación, la matriz resumen de cada proceso y la matriz resumen institucional tanto en formato pdf como en formato fuente, hasta el 21 de agosto de 2026 y en adelante dentro de los primeros 60 días término de cada período fiscal.
4. El Comité de Gestión de Calidad de Servicio y el Desarrollo Institucional deberá ejecutar el proceso de Proponer Políticas, a fin de que la máxima autoridad emita la política relacionada con la aprobación del plan de acción y la definición de las responsabilidades y asignación de recursos requeridos para su cumplimiento en el período fiscal.</t>
    </r>
  </si>
  <si>
    <r>
      <rPr>
        <b/>
        <sz val="12"/>
        <color theme="1"/>
        <rFont val="Times New Roman"/>
        <family val="1"/>
      </rPr>
      <t xml:space="preserve">E. Carácter referencial de la evidencia esperada: 
1. </t>
    </r>
    <r>
      <rPr>
        <sz val="12"/>
        <color theme="1"/>
        <rFont val="Times New Roman"/>
        <family val="1"/>
      </rPr>
      <t xml:space="preserve">La verificación del nivel de cumplimiento se debe basar principalmente en el análisis del criterio definido para cada atributo y soportada en la evidencia esperada; no obstante la ausencia de alguna evidencia esperada no implica necesariamente el incumplimiento del atributo, siempre que existan otras evidencias objetivas suficientes que permitan sustentar razonablemente el nivel de cumplimiento determinado.
</t>
    </r>
    <r>
      <rPr>
        <b/>
        <sz val="12"/>
        <color theme="1"/>
        <rFont val="Times New Roman"/>
        <family val="1"/>
      </rPr>
      <t xml:space="preserve">2. </t>
    </r>
    <r>
      <rPr>
        <sz val="12"/>
        <color theme="1"/>
        <rFont val="Times New Roman"/>
        <family val="1"/>
      </rPr>
      <t xml:space="preserve">Una evidencia observada será considerada válida cuando esté directamente relacionada con el atributo evaluado y permita verificar la aplicación del proceso y demuestre uso real y no únicamente existencia documental.
</t>
    </r>
    <r>
      <rPr>
        <b/>
        <sz val="12"/>
        <color theme="1"/>
        <rFont val="Times New Roman"/>
        <family val="1"/>
      </rPr>
      <t>3.</t>
    </r>
    <r>
      <rPr>
        <sz val="12"/>
        <color theme="1"/>
        <rFont val="Times New Roman"/>
        <family val="1"/>
      </rPr>
      <t xml:space="preserve"> Toda evidencia observada debe ser verificable, trazable y confiable, por lo que la evidencia documental debe complementarse mediante entrevistas técnicas y validación operativa con el responsable y equipo técnico del proceso.
</t>
    </r>
    <r>
      <rPr>
        <b/>
        <sz val="12"/>
        <color theme="1"/>
        <rFont val="Times New Roman"/>
        <family val="1"/>
      </rPr>
      <t>4.</t>
    </r>
    <r>
      <rPr>
        <sz val="12"/>
        <color theme="1"/>
        <rFont val="Times New Roman"/>
        <family val="1"/>
      </rPr>
      <t xml:space="preserve"> Las entrevistas deben verificar la aplicación real del proceso, validar consistencia entre documentos y práctica e identificar mecanismos de control y mejora.
</t>
    </r>
    <r>
      <rPr>
        <b/>
        <sz val="12"/>
        <color theme="1"/>
        <rFont val="Times New Roman"/>
        <family val="1"/>
      </rPr>
      <t>5.</t>
    </r>
    <r>
      <rPr>
        <sz val="12"/>
        <color theme="1"/>
        <rFont val="Times New Roman"/>
        <family val="1"/>
      </rPr>
      <t xml:space="preserve"> El hallazgo debe estar relacionado con el cumplimiento o brecha identificada entre el criterio del nivel de cumplimiento, la evidencia esperada y la verificación de la evidencia observada; para dicho efecto se registrará el porcentaje correspondiente de acuerdo a la escala del criterio evaluado.</t>
    </r>
  </si>
  <si>
    <r>
      <rPr>
        <b/>
        <sz val="12"/>
        <color theme="1"/>
        <rFont val="Times New Roman"/>
        <family val="1"/>
      </rPr>
      <t>F. Carácter obligatorio de temporalidad mínima y sostenibilidad de la evidencia de evaluación.</t>
    </r>
    <r>
      <rPr>
        <sz val="12"/>
        <color theme="1"/>
        <rFont val="Times New Roman"/>
        <family val="1"/>
      </rPr>
      <t xml:space="preserve">
Con el propósito de garantizar la sostenibilidad, consistencia y confiabilidad de los resultados obtenidos durante la autoevaluación institucional, toda evidencia relacionada con el desempeño, medición, control, optimización e innovación de procesos, productos y servicios deberá sustentarse en información correspondiente, </t>
    </r>
    <r>
      <rPr>
        <b/>
        <sz val="12"/>
        <color theme="1"/>
        <rFont val="Times New Roman"/>
        <family val="1"/>
      </rPr>
      <t>como mínimo, a un período anual completo</t>
    </r>
    <r>
      <rPr>
        <sz val="12"/>
        <color theme="1"/>
        <rFont val="Times New Roman"/>
        <family val="1"/>
      </rPr>
      <t xml:space="preserve">.
En particular:
</t>
    </r>
    <r>
      <rPr>
        <b/>
        <sz val="12"/>
        <color theme="1"/>
        <rFont val="Times New Roman"/>
        <family val="1"/>
      </rPr>
      <t>1. Datos de medición y desempeño.</t>
    </r>
    <r>
      <rPr>
        <sz val="12"/>
        <color theme="1"/>
        <rFont val="Times New Roman"/>
        <family val="1"/>
      </rPr>
      <t xml:space="preserve">
Los indicadores, métricas, series estadísticas y demás registros cuantitativos deberán contar con información histórica continua que abarque al menos un ciclo anual, a fin de asegurar la representatividad, estabilidad y trazabilidad de los resultados.
</t>
    </r>
    <r>
      <rPr>
        <b/>
        <sz val="12"/>
        <color theme="1"/>
        <rFont val="Times New Roman"/>
        <family val="1"/>
      </rPr>
      <t>2. Fuentes de información.</t>
    </r>
    <r>
      <rPr>
        <sz val="12"/>
        <color theme="1"/>
        <rFont val="Times New Roman"/>
        <family val="1"/>
      </rPr>
      <t xml:space="preserve">
Las bases de datos, sistemas de información, reportes y registros administrativos utilizados como evidencia deberán garantizar integridad, consistencia y disponibilidad durante el período anual evaluado.
</t>
    </r>
    <r>
      <rPr>
        <b/>
        <sz val="12"/>
        <color theme="1"/>
        <rFont val="Times New Roman"/>
        <family val="1"/>
      </rPr>
      <t>3. Análisis de resultados.</t>
    </r>
    <r>
      <rPr>
        <sz val="12"/>
        <color theme="1"/>
        <rFont val="Times New Roman"/>
        <family val="1"/>
      </rPr>
      <t xml:space="preserve">
La evaluación del desempeño no deberá sustentarse en mediciones puntuales o aisladas, sino en el análisis de tendencias, variaciones y comportamientos observados a lo largo del período anual definido.
</t>
    </r>
    <r>
      <rPr>
        <b/>
        <sz val="12"/>
        <color theme="1"/>
        <rFont val="Times New Roman"/>
        <family val="1"/>
      </rPr>
      <t>4. Vinculación con niveles de capacidad.</t>
    </r>
    <r>
      <rPr>
        <sz val="12"/>
        <color theme="1"/>
        <rFont val="Times New Roman"/>
        <family val="1"/>
      </rPr>
      <t xml:space="preserve">
En los casos en que no se disponga de información correspondiente a un período anual completo, la determinación de los niveles de cumplimiento y por ende de los niveles de capacidad, quedará limitada al nivel en el cual se cumpla con la disponibilidad de la información del período anual evaluado.</t>
    </r>
  </si>
  <si>
    <r>
      <t xml:space="preserve">A. Carácter institucional
</t>
    </r>
    <r>
      <rPr>
        <sz val="12"/>
        <color theme="1"/>
        <rFont val="Times New Roman"/>
        <family val="1"/>
      </rPr>
      <t>1. Considerando el catálogo institucional de procesos, la autoevaluación debe aplicarse a todos los procesos gobernantes, sustantivos y adjetivos de la entidad, incluyendo niveles desconcentrados.
2. Una vez aplicado el modelo de autoevaluación de manera estandarizada en toda la entidad, se debe obtener por cada proceso tanto su nivel de capacidad como el índice real de capacidad y el índice normalizado de capacidad correspondiente y de similar manera considerando todos los procesos del catálogo se debe obtener estos parámetros a nivel institucional.
3. El nivel de capacidad institucional de procesos se determinará mediante el nivel de capacidad predominante en los procesos, complementado con el nivel de capacidad mínimo garantizado así como la distribución de nivel de capacidad por porcentaje de procesos.</t>
    </r>
    <r>
      <rPr>
        <b/>
        <sz val="12"/>
        <color theme="1"/>
        <rFont val="Times New Roman"/>
        <family val="1"/>
      </rPr>
      <t xml:space="preserve">
</t>
    </r>
    <r>
      <rPr>
        <sz val="12"/>
        <color theme="1"/>
        <rFont val="Times New Roman"/>
        <family val="1"/>
      </rPr>
      <t>4. El índice real de capacidad es un indicador cuantitativo que mide el grado de cumplimiento de los atributos de capacidad, permitiendo evaluar qué tan bien está implementado, gestionado y mejorado el proceso en relación con el modelo de evaluación, permitiendo identificar brechas específicas y orientar acciones de mejora.
5. El índice normalizado de capacidad es un indicador cuantitativo que expresa el grado de cumplimiento de los atributos de capacidad a partir de valores estandarizados, obtenidos mediante la aplicación de una escala normalizada definida por el Ministerio del Trabajo, a fin de clasificar el nivel de capacidad institucional de manera homogénea, facilitando la comparación entre procesos, periodos y entidades públicas.
6. En el caso de variación en el número de procesos considerados en la autoevaluación entre períodos fiscales, tanto el nivel de capacidad como los índices real y normalizado deberán ser determinados considerando inicialmente los mismos procesos y luego considerando el nuevo número de procesos, esto a fin de asegurar la comparabilidad de los resultados entre períodos de evaluación.</t>
    </r>
    <r>
      <rPr>
        <b/>
        <sz val="12"/>
        <color theme="1"/>
        <rFont val="Times New Roman"/>
        <family val="1"/>
      </rPr>
      <t xml:space="preserve">
</t>
    </r>
    <r>
      <rPr>
        <sz val="12"/>
        <color theme="1"/>
        <rFont val="Times New Roman"/>
        <family val="1"/>
      </rPr>
      <t>7. A fin de procurar la sostenibilidad del proceso de autoevaluación, el responsable de la administración por procesos, servicios, calidad y gestión del cambio o quien hiciere sus veces debe garantizar la trazabilidad de los resultados obtenidos en  cada período fiscal así como la integridad y disponibilidad de la documentación relacionada con dicho proceso.</t>
    </r>
  </si>
  <si>
    <t>Mejorar el nivel de capacidad de los procesos de las entidades públicas mediante una evaluación estructurada, objetiva y comparable, basada en criterios técnicos vinculados con el grado de cumplimiento de los atributos de los procesos, definidos en el modelo de evaluación adaptado de la ISO/IEC 33020.</t>
  </si>
  <si>
    <t>&lt; Detallar los resultados obtenidos por cada nivel de capacidad y por cada tipo de proceso incluido el índice real de capacidad como el índice normalizado de capacidad, de acuerdo a la matriz de resumen institucional, considerando la comparación con los resultados de períodos previos &gt;</t>
  </si>
  <si>
    <t>NOMBRE DE LA ENTIDAD - SIGLAS</t>
  </si>
  <si>
    <t xml:space="preserve">
Indicadores de impacto, 
efectividad, innovación y retorno de valor público generado.
Estándares y compromisos de calidad mejorados u optimizados.
Matriz de impacto previa.
Matriz comparativa 
antes/después.
Planes de gestión del cambio 
operativo.
Acciones correctivas 
documentadas y evaluadas.
Gestión de medidas de subsanación para los usuarios.
Catálogo de buenas prácticas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</si>
</sst>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b/>
      <sz val="12"/>
      <name val="Times New Roman"/>
      <family val="1"/>
    </font>
    <font>
      <sz val="12"/>
      <color theme="1"/>
      <name val="Times New Roman"/>
      <family val="1"/>
    </font>
    <font>
      <sz val="11"/>
      <color theme="1"/>
      <name val="Calibri"/>
      <family val="2"/>
      <scheme val="minor"/>
    </font>
    <font>
      <sz val="12"/>
      <name val="Times New Roman"/>
      <family val="1"/>
    </font>
    <font>
      <b/>
      <sz val="11"/>
      <name val="Times New Roman"/>
      <family val="1"/>
    </font>
    <font>
      <sz val="11"/>
      <color theme="1"/>
      <name val="Times New Roman"/>
      <family val="1"/>
    </font>
    <font>
      <b/>
      <sz val="12"/>
      <color theme="1"/>
      <name val="Times New Roman"/>
      <family val="1"/>
    </font>
    <font>
      <sz val="14"/>
      <color rgb="FF000000"/>
      <name val="Times New Roman"/>
      <family val="1"/>
    </font>
    <font>
      <sz val="14"/>
      <color theme="1"/>
      <name val="Times New Roman"/>
      <family val="1"/>
    </font>
    <font>
      <b/>
      <sz val="14"/>
      <name val="Times New Roman"/>
      <family val="1"/>
    </font>
    <font>
      <sz val="16"/>
      <color theme="1"/>
      <name val="Times New Roman"/>
      <family val="1"/>
    </font>
    <font>
      <b/>
      <sz val="16"/>
      <name val="Times New Roman"/>
      <family val="1"/>
    </font>
    <font>
      <b/>
      <sz val="14"/>
      <color theme="1"/>
      <name val="Times New Roman"/>
      <family val="1"/>
    </font>
    <font>
      <b/>
      <sz val="11"/>
      <color theme="1"/>
      <name val="Times New Roman"/>
      <family val="1"/>
    </font>
    <font>
      <b/>
      <sz val="16"/>
      <color theme="1"/>
      <name val="Times New Roman"/>
      <family val="1"/>
    </font>
    <font>
      <b/>
      <sz val="26"/>
      <color theme="1"/>
      <name val="Times New Roman"/>
      <family val="1"/>
    </font>
    <font>
      <sz val="12"/>
      <color theme="0"/>
      <name val="Times New Roman"/>
      <family val="1"/>
    </font>
    <font>
      <sz val="11"/>
      <color theme="0"/>
      <name val="Times New Roman"/>
      <family val="1"/>
    </font>
    <font>
      <b/>
      <sz val="12"/>
      <color theme="0"/>
      <name val="Times New Roman"/>
      <family val="1"/>
    </font>
    <font>
      <sz val="12"/>
      <color rgb="FFFF0000"/>
      <name val="Times New Roman"/>
      <family val="1"/>
    </font>
    <font>
      <b/>
      <sz val="14"/>
      <color rgb="FFFF0000"/>
      <name val="Times New Roman"/>
      <family val="1"/>
    </font>
    <font>
      <b/>
      <sz val="12"/>
      <color rgb="FFFF0000"/>
      <name val="Times New Roman"/>
      <family val="1"/>
    </font>
    <font>
      <sz val="9"/>
      <color indexed="81"/>
      <name val="Tahoma"/>
      <family val="2"/>
    </font>
    <font>
      <b/>
      <sz val="9"/>
      <color indexed="81"/>
      <name val="Tahoma"/>
      <family val="2"/>
    </font>
    <font>
      <sz val="12"/>
      <color indexed="81"/>
      <name val="Arial"/>
      <family val="2"/>
    </font>
    <font>
      <sz val="11"/>
      <color rgb="FFFF0000"/>
      <name val="Calibri"/>
      <family val="2"/>
      <scheme val="minor"/>
    </font>
    <font>
      <sz val="11"/>
      <color theme="0"/>
      <name val="Calibri"/>
      <family val="2"/>
      <scheme val="minor"/>
    </font>
    <font>
      <b/>
      <sz val="18"/>
      <name val="Times New Roman"/>
      <family val="1"/>
    </font>
    <font>
      <sz val="12"/>
      <color indexed="81"/>
      <name val="Times New Roman"/>
      <family val="1"/>
    </font>
    <font>
      <b/>
      <sz val="20"/>
      <color theme="1"/>
      <name val="Times New Roman"/>
      <family val="1"/>
    </font>
    <font>
      <sz val="12"/>
      <color theme="1"/>
      <name val="Calibri"/>
      <family val="2"/>
      <scheme val="minor"/>
    </font>
    <font>
      <b/>
      <sz val="16"/>
      <color theme="1"/>
      <name val="Calibri"/>
      <family val="2"/>
      <scheme val="minor"/>
    </font>
    <font>
      <i/>
      <sz val="12"/>
      <color theme="1"/>
      <name val="Times New Roman"/>
      <family val="1"/>
    </font>
    <font>
      <sz val="14"/>
      <color indexed="81"/>
      <name val="Times New Roman"/>
      <family val="1"/>
    </font>
    <font>
      <sz val="11"/>
      <color rgb="FFFF0000"/>
      <name val="Times New Roman"/>
      <family val="1"/>
    </font>
    <font>
      <sz val="18"/>
      <color theme="0"/>
      <name val="Times New Roman"/>
      <family val="1"/>
    </font>
  </fonts>
  <fills count="14">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theme="9"/>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3" fillId="0" borderId="0" applyFont="0" applyFill="0" applyBorder="0" applyAlignment="0" applyProtection="0"/>
  </cellStyleXfs>
  <cellXfs count="514">
    <xf numFmtId="0" fontId="0" fillId="0" borderId="0" xfId="0"/>
    <xf numFmtId="0" fontId="14"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7" xfId="0" applyFont="1" applyBorder="1" applyAlignment="1">
      <alignment horizontal="center" vertical="center" wrapText="1"/>
    </xf>
    <xf numFmtId="49" fontId="6" fillId="0" borderId="7" xfId="0" applyNumberFormat="1" applyFont="1" applyBorder="1" applyAlignment="1">
      <alignment horizontal="center"/>
    </xf>
    <xf numFmtId="0" fontId="14"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pplyProtection="1">
      <alignment horizontal="center"/>
      <protection locked="0"/>
    </xf>
    <xf numFmtId="0" fontId="6" fillId="0" borderId="0" xfId="0" applyFont="1"/>
    <xf numFmtId="0" fontId="17" fillId="0" borderId="0" xfId="0" applyFont="1" applyBorder="1" applyAlignment="1" applyProtection="1">
      <protection locked="0"/>
    </xf>
    <xf numFmtId="0" fontId="2" fillId="0" borderId="31" xfId="0" applyFont="1" applyBorder="1" applyAlignment="1" applyProtection="1">
      <alignment vertical="center"/>
      <protection locked="0"/>
    </xf>
    <xf numFmtId="0" fontId="2" fillId="0" borderId="0"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2" fillId="0" borderId="0" xfId="0" applyFont="1" applyBorder="1" applyAlignment="1" applyProtection="1">
      <protection locked="0"/>
    </xf>
    <xf numFmtId="0" fontId="2" fillId="0" borderId="28"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7" fillId="0" borderId="0" xfId="0" applyFont="1" applyBorder="1" applyAlignment="1" applyProtection="1">
      <alignment vertical="center"/>
      <protection locked="0"/>
    </xf>
    <xf numFmtId="0" fontId="2" fillId="0" borderId="30" xfId="0" applyFont="1" applyBorder="1" applyAlignment="1" applyProtection="1">
      <protection locked="0"/>
    </xf>
    <xf numFmtId="0" fontId="2" fillId="0" borderId="29" xfId="0" applyFont="1" applyBorder="1" applyAlignment="1" applyProtection="1">
      <protection locked="0"/>
    </xf>
    <xf numFmtId="0" fontId="20" fillId="0" borderId="0" xfId="0" applyFont="1" applyBorder="1" applyAlignment="1" applyProtection="1">
      <protection locked="0"/>
    </xf>
    <xf numFmtId="0" fontId="20" fillId="0" borderId="0" xfId="0" applyFont="1" applyBorder="1" applyAlignment="1" applyProtection="1">
      <alignment vertical="center"/>
      <protection locked="0"/>
    </xf>
    <xf numFmtId="0" fontId="22" fillId="0" borderId="0" xfId="0" applyFont="1" applyBorder="1" applyAlignment="1" applyProtection="1">
      <alignment vertical="center"/>
      <protection locked="0"/>
    </xf>
    <xf numFmtId="0" fontId="17" fillId="0" borderId="0" xfId="0" applyFont="1" applyBorder="1" applyProtection="1">
      <protection locked="0"/>
    </xf>
    <xf numFmtId="0" fontId="17" fillId="0" borderId="0" xfId="0" applyFont="1" applyProtection="1">
      <protection locked="0"/>
    </xf>
    <xf numFmtId="0" fontId="2" fillId="0" borderId="0" xfId="0" applyFont="1" applyProtection="1">
      <protection locked="0"/>
    </xf>
    <xf numFmtId="0" fontId="17"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28"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1" xfId="0" applyFont="1" applyBorder="1" applyAlignment="1" applyProtection="1">
      <alignment horizontal="center" vertical="center" wrapText="1"/>
      <protection locked="0"/>
    </xf>
    <xf numFmtId="0" fontId="2" fillId="0" borderId="30" xfId="0" applyFont="1" applyBorder="1" applyAlignment="1">
      <alignment vertical="center" wrapText="1"/>
    </xf>
    <xf numFmtId="0" fontId="2" fillId="0" borderId="29" xfId="0" applyFont="1" applyBorder="1" applyAlignment="1">
      <alignment vertical="center" wrapText="1"/>
    </xf>
    <xf numFmtId="0" fontId="2" fillId="0" borderId="31" xfId="0" applyFont="1" applyBorder="1" applyAlignment="1">
      <alignment vertical="center" wrapText="1"/>
    </xf>
    <xf numFmtId="0" fontId="2" fillId="0" borderId="0" xfId="0" applyFont="1" applyBorder="1" applyAlignment="1">
      <alignment vertical="center" wrapText="1"/>
    </xf>
    <xf numFmtId="0" fontId="2" fillId="0" borderId="32" xfId="0" applyFont="1" applyBorder="1" applyAlignment="1">
      <alignment vertical="center" wrapText="1"/>
    </xf>
    <xf numFmtId="0" fontId="6" fillId="0" borderId="31" xfId="0" applyFont="1" applyBorder="1"/>
    <xf numFmtId="0" fontId="6" fillId="0" borderId="0" xfId="0" applyFont="1" applyBorder="1"/>
    <xf numFmtId="0" fontId="7" fillId="0" borderId="31" xfId="0" applyFont="1" applyBorder="1" applyAlignment="1">
      <alignment vertical="center" wrapText="1"/>
    </xf>
    <xf numFmtId="0" fontId="33" fillId="0" borderId="0" xfId="0" applyFont="1" applyBorder="1" applyAlignment="1">
      <alignment vertical="center" wrapText="1"/>
    </xf>
    <xf numFmtId="0" fontId="6" fillId="0" borderId="32" xfId="0" applyFont="1" applyBorder="1"/>
    <xf numFmtId="0" fontId="6" fillId="0" borderId="33" xfId="0" applyFont="1" applyBorder="1"/>
    <xf numFmtId="0" fontId="6" fillId="0" borderId="35" xfId="0" applyFont="1" applyBorder="1"/>
    <xf numFmtId="0" fontId="6" fillId="0" borderId="34" xfId="0" applyFont="1" applyBorder="1"/>
    <xf numFmtId="0" fontId="6" fillId="0" borderId="32" xfId="0" applyFont="1" applyBorder="1" applyAlignment="1">
      <alignment vertical="center" wrapText="1"/>
    </xf>
    <xf numFmtId="0" fontId="6" fillId="0" borderId="32" xfId="0" applyFont="1" applyBorder="1" applyAlignment="1"/>
    <xf numFmtId="0" fontId="2"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9" fontId="15" fillId="0" borderId="0" xfId="1" applyFont="1" applyAlignment="1" applyProtection="1">
      <alignment horizontal="center" vertical="center"/>
      <protection locked="0"/>
    </xf>
    <xf numFmtId="9" fontId="0" fillId="0" borderId="0" xfId="1"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0" fillId="0" borderId="0" xfId="0" applyFont="1" applyProtection="1">
      <protection locked="0"/>
    </xf>
    <xf numFmtId="0" fontId="21" fillId="0" borderId="0" xfId="0" applyFont="1" applyProtection="1">
      <protection locked="0"/>
    </xf>
    <xf numFmtId="0" fontId="13" fillId="0" borderId="0" xfId="0" applyFont="1" applyProtection="1">
      <protection locked="0"/>
    </xf>
    <xf numFmtId="9" fontId="0" fillId="0" borderId="4" xfId="1"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9" fontId="0" fillId="0" borderId="1" xfId="1" applyFont="1" applyBorder="1" applyAlignment="1" applyProtection="1">
      <alignment horizontal="center" vertical="center"/>
      <protection locked="0"/>
    </xf>
    <xf numFmtId="9" fontId="0" fillId="0" borderId="9" xfId="1" applyFont="1" applyBorder="1" applyAlignment="1" applyProtection="1">
      <alignment horizontal="justify" vertical="center"/>
      <protection locked="0"/>
    </xf>
    <xf numFmtId="9" fontId="0" fillId="0" borderId="9" xfId="1" applyFont="1" applyBorder="1" applyAlignment="1" applyProtection="1">
      <alignment horizontal="center" vertical="center"/>
      <protection locked="0"/>
    </xf>
    <xf numFmtId="9" fontId="0" fillId="0" borderId="18" xfId="1" applyFont="1" applyBorder="1" applyAlignment="1" applyProtection="1">
      <alignment horizontal="center" vertical="center"/>
      <protection locked="0"/>
    </xf>
    <xf numFmtId="9" fontId="7" fillId="0" borderId="0" xfId="1" applyFont="1" applyAlignment="1" applyProtection="1">
      <alignment horizontal="center" vertical="center"/>
      <protection locked="0"/>
    </xf>
    <xf numFmtId="9" fontId="31" fillId="0" borderId="0" xfId="1" applyFont="1" applyAlignment="1" applyProtection="1">
      <alignment horizontal="center" vertical="center"/>
      <protection locked="0"/>
    </xf>
    <xf numFmtId="0" fontId="20" fillId="0" borderId="0" xfId="0" applyFont="1" applyBorder="1" applyProtection="1">
      <protection locked="0"/>
    </xf>
    <xf numFmtId="0" fontId="2" fillId="0" borderId="0" xfId="0" applyFont="1" applyBorder="1" applyProtection="1">
      <protection locked="0"/>
    </xf>
    <xf numFmtId="0" fontId="4"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8" fillId="0" borderId="4" xfId="0" applyFont="1" applyBorder="1" applyAlignment="1" applyProtection="1">
      <alignment horizontal="justify" vertical="center" wrapText="1"/>
    </xf>
    <xf numFmtId="9" fontId="15" fillId="0" borderId="4" xfId="1"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8" fillId="0" borderId="1" xfId="0" applyFont="1" applyBorder="1" applyAlignment="1" applyProtection="1">
      <alignment horizontal="justify" vertical="center" wrapText="1"/>
    </xf>
    <xf numFmtId="9" fontId="15" fillId="0" borderId="1" xfId="1"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9" fillId="0" borderId="9" xfId="0" applyFont="1" applyBorder="1" applyAlignment="1" applyProtection="1">
      <alignment horizontal="justify" vertical="center" wrapText="1"/>
    </xf>
    <xf numFmtId="9" fontId="15" fillId="0" borderId="9" xfId="1" applyFont="1" applyBorder="1" applyAlignment="1" applyProtection="1">
      <alignment horizontal="center" vertical="center" wrapText="1"/>
    </xf>
    <xf numFmtId="0" fontId="2" fillId="0" borderId="45"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8" fillId="0" borderId="18" xfId="0" applyFont="1" applyBorder="1" applyAlignment="1" applyProtection="1">
      <alignment horizontal="justify" vertical="center" wrapText="1"/>
    </xf>
    <xf numFmtId="9" fontId="15" fillId="0" borderId="18" xfId="1"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0" borderId="9" xfId="0" applyFont="1" applyBorder="1" applyAlignment="1" applyProtection="1">
      <alignment horizontal="justify" vertical="center" wrapText="1"/>
    </xf>
    <xf numFmtId="0" fontId="2" fillId="0" borderId="39" xfId="0" applyFont="1" applyBorder="1" applyAlignment="1" applyProtection="1">
      <alignment horizontal="center" vertical="center" wrapText="1"/>
    </xf>
    <xf numFmtId="0" fontId="9" fillId="0" borderId="4" xfId="0" applyFont="1" applyBorder="1" applyAlignment="1" applyProtection="1">
      <alignment horizontal="justify" vertical="center" wrapText="1"/>
    </xf>
    <xf numFmtId="0" fontId="9" fillId="0" borderId="1" xfId="0" applyFont="1" applyBorder="1" applyAlignment="1" applyProtection="1">
      <alignment horizontal="justify" vertical="center" wrapText="1"/>
    </xf>
    <xf numFmtId="0" fontId="2" fillId="0" borderId="42" xfId="0" applyFont="1" applyBorder="1" applyAlignment="1" applyProtection="1">
      <alignment horizontal="center" vertical="center" wrapText="1"/>
    </xf>
    <xf numFmtId="0" fontId="9" fillId="0" borderId="4" xfId="0" applyFont="1" applyFill="1" applyBorder="1" applyAlignment="1" applyProtection="1">
      <alignment horizontal="justify" vertical="center" wrapText="1"/>
    </xf>
    <xf numFmtId="0" fontId="2" fillId="0" borderId="43" xfId="0" applyFont="1" applyBorder="1" applyAlignment="1" applyProtection="1">
      <alignment horizontal="center" vertical="center" wrapText="1"/>
    </xf>
    <xf numFmtId="0" fontId="9" fillId="0" borderId="1" xfId="0" applyFont="1" applyFill="1" applyBorder="1" applyAlignment="1" applyProtection="1">
      <alignment horizontal="justify" vertical="center" wrapText="1"/>
    </xf>
    <xf numFmtId="0" fontId="9" fillId="0" borderId="9" xfId="0" applyFont="1" applyFill="1" applyBorder="1" applyAlignment="1" applyProtection="1">
      <alignment horizontal="justify" vertical="center" wrapText="1"/>
    </xf>
    <xf numFmtId="0" fontId="9" fillId="0" borderId="18" xfId="0" applyFont="1" applyFill="1" applyBorder="1" applyAlignment="1" applyProtection="1">
      <alignment horizontal="justify" vertical="center" wrapText="1"/>
    </xf>
    <xf numFmtId="0" fontId="9" fillId="0" borderId="18" xfId="0" applyFont="1" applyBorder="1" applyAlignment="1" applyProtection="1">
      <alignment horizontal="justify" vertical="center" wrapText="1"/>
    </xf>
    <xf numFmtId="0" fontId="12" fillId="0" borderId="5" xfId="0"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0" borderId="10"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8" fillId="0" borderId="0" xfId="0" applyFont="1" applyAlignment="1" applyProtection="1">
      <alignment horizontal="center" vertical="center"/>
      <protection locked="0"/>
    </xf>
    <xf numFmtId="0" fontId="6" fillId="0" borderId="0" xfId="0" applyFont="1" applyAlignment="1" applyProtection="1">
      <alignment wrapText="1"/>
      <protection locked="0"/>
    </xf>
    <xf numFmtId="0" fontId="6" fillId="0" borderId="0" xfId="0" applyFont="1" applyProtection="1">
      <protection locked="0"/>
    </xf>
    <xf numFmtId="0" fontId="28" fillId="0" borderId="11" xfId="0" applyFont="1" applyFill="1" applyBorder="1" applyAlignment="1" applyProtection="1">
      <alignment vertical="center" wrapText="1"/>
      <protection locked="0"/>
    </xf>
    <xf numFmtId="0" fontId="17" fillId="0" borderId="0" xfId="0" applyFont="1" applyAlignment="1" applyProtection="1">
      <alignment horizontal="center" vertical="center"/>
      <protection locked="0"/>
    </xf>
    <xf numFmtId="0" fontId="6" fillId="0" borderId="0" xfId="0" applyFont="1" applyAlignment="1" applyProtection="1">
      <alignment horizontal="left" wrapText="1"/>
      <protection locked="0"/>
    </xf>
    <xf numFmtId="0" fontId="28" fillId="2" borderId="11" xfId="0" applyFont="1" applyFill="1" applyBorder="1" applyAlignment="1" applyProtection="1">
      <alignment vertical="center" wrapText="1"/>
      <protection hidden="1"/>
    </xf>
    <xf numFmtId="9" fontId="28" fillId="2" borderId="11" xfId="1" applyFont="1" applyFill="1" applyBorder="1" applyAlignment="1" applyProtection="1">
      <alignment horizontal="center" vertical="center" wrapText="1"/>
      <protection hidden="1"/>
    </xf>
    <xf numFmtId="9" fontId="28" fillId="2" borderId="2" xfId="1" applyFont="1" applyFill="1" applyBorder="1" applyAlignment="1" applyProtection="1">
      <alignment horizontal="center" vertical="center" wrapText="1"/>
      <protection hidden="1"/>
    </xf>
    <xf numFmtId="0" fontId="18" fillId="0" borderId="0" xfId="0" applyFont="1" applyAlignment="1" applyProtection="1">
      <alignment horizontal="center" vertical="center"/>
    </xf>
    <xf numFmtId="0" fontId="27" fillId="0" borderId="0" xfId="0" applyFont="1" applyFill="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wrapText="1"/>
      <protection locked="0"/>
    </xf>
    <xf numFmtId="0" fontId="26" fillId="0" borderId="0" xfId="0" applyFont="1" applyProtection="1">
      <protection locked="0"/>
    </xf>
    <xf numFmtId="0" fontId="6" fillId="0" borderId="6" xfId="0" applyFont="1" applyBorder="1" applyProtection="1">
      <protection locked="0"/>
    </xf>
    <xf numFmtId="0" fontId="6" fillId="0" borderId="1" xfId="0" applyFont="1" applyBorder="1" applyProtection="1">
      <protection locked="0"/>
    </xf>
    <xf numFmtId="14" fontId="6" fillId="0" borderId="1" xfId="0" applyNumberFormat="1" applyFont="1" applyBorder="1" applyProtection="1">
      <protection locked="0"/>
    </xf>
    <xf numFmtId="0" fontId="31" fillId="0" borderId="0" xfId="0" applyFont="1" applyBorder="1" applyAlignment="1" applyProtection="1">
      <protection locked="0"/>
    </xf>
    <xf numFmtId="0" fontId="31" fillId="0" borderId="35" xfId="0" applyFont="1" applyBorder="1" applyAlignment="1" applyProtection="1">
      <protection locked="0"/>
    </xf>
    <xf numFmtId="0" fontId="13" fillId="2" borderId="56" xfId="0" applyFont="1" applyFill="1" applyBorder="1" applyAlignment="1" applyProtection="1">
      <alignment horizontal="center" vertical="center"/>
      <protection hidden="1"/>
    </xf>
    <xf numFmtId="0" fontId="10" fillId="2" borderId="26"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0" fontId="10" fillId="2" borderId="46"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wrapText="1"/>
      <protection hidden="1"/>
    </xf>
    <xf numFmtId="0" fontId="7" fillId="5" borderId="55" xfId="0" applyFont="1" applyFill="1" applyBorder="1" applyAlignment="1" applyProtection="1">
      <alignment horizontal="center" vertical="center" wrapText="1"/>
      <protection hidden="1"/>
    </xf>
    <xf numFmtId="0" fontId="32" fillId="5" borderId="39" xfId="0" applyFont="1" applyFill="1" applyBorder="1" applyAlignment="1" applyProtection="1">
      <alignment horizontal="center" vertical="center"/>
      <protection hidden="1"/>
    </xf>
    <xf numFmtId="0" fontId="32" fillId="5" borderId="4" xfId="0" applyFont="1" applyFill="1" applyBorder="1" applyAlignment="1" applyProtection="1">
      <alignment horizontal="center" vertical="center"/>
      <protection hidden="1"/>
    </xf>
    <xf numFmtId="0" fontId="32" fillId="5" borderId="5" xfId="0" applyFont="1" applyFill="1" applyBorder="1" applyAlignment="1" applyProtection="1">
      <alignment horizontal="center" vertical="center"/>
      <protection hidden="1"/>
    </xf>
    <xf numFmtId="0" fontId="15" fillId="5" borderId="54" xfId="0" applyFont="1" applyFill="1" applyBorder="1" applyAlignment="1" applyProtection="1">
      <alignment horizontal="center" vertical="center"/>
      <protection hidden="1"/>
    </xf>
    <xf numFmtId="164" fontId="15" fillId="5" borderId="42" xfId="1" applyNumberFormat="1" applyFont="1" applyFill="1" applyBorder="1" applyAlignment="1" applyProtection="1">
      <alignment horizontal="center" vertical="center"/>
      <protection hidden="1"/>
    </xf>
    <xf numFmtId="0" fontId="7" fillId="6" borderId="22" xfId="0" applyFont="1" applyFill="1" applyBorder="1" applyAlignment="1" applyProtection="1">
      <alignment horizontal="center" vertical="center" wrapText="1"/>
      <protection hidden="1"/>
    </xf>
    <xf numFmtId="0" fontId="32" fillId="6" borderId="40" xfId="0" applyFont="1" applyFill="1" applyBorder="1" applyAlignment="1" applyProtection="1">
      <alignment horizontal="center" vertical="center"/>
      <protection hidden="1"/>
    </xf>
    <xf numFmtId="0" fontId="32" fillId="6" borderId="1" xfId="0" applyFont="1" applyFill="1" applyBorder="1" applyAlignment="1" applyProtection="1">
      <alignment horizontal="center" vertical="center"/>
      <protection hidden="1"/>
    </xf>
    <xf numFmtId="0" fontId="32" fillId="6" borderId="7" xfId="0" applyFont="1" applyFill="1" applyBorder="1" applyAlignment="1" applyProtection="1">
      <alignment horizontal="center" vertical="center"/>
      <protection hidden="1"/>
    </xf>
    <xf numFmtId="164" fontId="32" fillId="6" borderId="20" xfId="1" applyNumberFormat="1" applyFont="1" applyFill="1" applyBorder="1" applyAlignment="1" applyProtection="1">
      <alignment horizontal="center" vertical="center"/>
      <protection hidden="1"/>
    </xf>
    <xf numFmtId="0" fontId="7" fillId="7" borderId="22" xfId="0" applyFont="1" applyFill="1" applyBorder="1" applyAlignment="1" applyProtection="1">
      <alignment horizontal="center" vertical="center" wrapText="1"/>
      <protection hidden="1"/>
    </xf>
    <xf numFmtId="0" fontId="32" fillId="7" borderId="40" xfId="0" applyFont="1" applyFill="1" applyBorder="1" applyAlignment="1" applyProtection="1">
      <alignment horizontal="center" vertical="center"/>
      <protection hidden="1"/>
    </xf>
    <xf numFmtId="0" fontId="32" fillId="7" borderId="1" xfId="0" applyFont="1" applyFill="1" applyBorder="1" applyAlignment="1" applyProtection="1">
      <alignment horizontal="center" vertical="center"/>
      <protection hidden="1"/>
    </xf>
    <xf numFmtId="0" fontId="32" fillId="7" borderId="7" xfId="0" applyFont="1" applyFill="1" applyBorder="1" applyAlignment="1" applyProtection="1">
      <alignment horizontal="center" vertical="center"/>
      <protection hidden="1"/>
    </xf>
    <xf numFmtId="164" fontId="32" fillId="7" borderId="20" xfId="1" applyNumberFormat="1" applyFont="1" applyFill="1" applyBorder="1" applyAlignment="1" applyProtection="1">
      <alignment horizontal="center" vertical="center"/>
      <protection hidden="1"/>
    </xf>
    <xf numFmtId="0" fontId="7" fillId="10" borderId="22" xfId="0" applyFont="1" applyFill="1" applyBorder="1" applyAlignment="1" applyProtection="1">
      <alignment horizontal="center" vertical="center" wrapText="1"/>
      <protection hidden="1"/>
    </xf>
    <xf numFmtId="0" fontId="32" fillId="10" borderId="40" xfId="0" applyFont="1" applyFill="1" applyBorder="1" applyAlignment="1" applyProtection="1">
      <alignment horizontal="center" vertical="center"/>
      <protection hidden="1"/>
    </xf>
    <xf numFmtId="0" fontId="32" fillId="10" borderId="1" xfId="0" applyFont="1" applyFill="1" applyBorder="1" applyAlignment="1" applyProtection="1">
      <alignment horizontal="center" vertical="center"/>
      <protection hidden="1"/>
    </xf>
    <xf numFmtId="0" fontId="32" fillId="10" borderId="7" xfId="0" applyFont="1" applyFill="1" applyBorder="1" applyAlignment="1" applyProtection="1">
      <alignment horizontal="center" vertical="center"/>
      <protection hidden="1"/>
    </xf>
    <xf numFmtId="164" fontId="32" fillId="10" borderId="20" xfId="1" applyNumberFormat="1" applyFont="1" applyFill="1" applyBorder="1" applyAlignment="1" applyProtection="1">
      <alignment horizontal="center" vertical="center"/>
      <protection hidden="1"/>
    </xf>
    <xf numFmtId="0" fontId="7" fillId="9" borderId="22" xfId="0" applyFont="1" applyFill="1" applyBorder="1" applyAlignment="1" applyProtection="1">
      <alignment horizontal="center" vertical="center" wrapText="1"/>
      <protection hidden="1"/>
    </xf>
    <xf numFmtId="0" fontId="32" fillId="9" borderId="40" xfId="0" applyFont="1" applyFill="1" applyBorder="1" applyAlignment="1" applyProtection="1">
      <alignment horizontal="center" vertical="center"/>
      <protection hidden="1"/>
    </xf>
    <xf numFmtId="0" fontId="32" fillId="9" borderId="1" xfId="0" applyFont="1" applyFill="1" applyBorder="1" applyAlignment="1" applyProtection="1">
      <alignment horizontal="center" vertical="center"/>
      <protection hidden="1"/>
    </xf>
    <xf numFmtId="0" fontId="32" fillId="9" borderId="7" xfId="0" applyFont="1" applyFill="1" applyBorder="1" applyAlignment="1" applyProtection="1">
      <alignment horizontal="center" vertical="center"/>
      <protection hidden="1"/>
    </xf>
    <xf numFmtId="164" fontId="32" fillId="9" borderId="20" xfId="1" applyNumberFormat="1" applyFont="1" applyFill="1" applyBorder="1" applyAlignment="1" applyProtection="1">
      <alignment horizontal="center" vertical="center"/>
      <protection hidden="1"/>
    </xf>
    <xf numFmtId="0" fontId="7" fillId="4" borderId="22" xfId="0" applyFont="1" applyFill="1" applyBorder="1" applyAlignment="1" applyProtection="1">
      <alignment horizontal="center" vertical="center" wrapText="1"/>
      <protection hidden="1"/>
    </xf>
    <xf numFmtId="0" fontId="32" fillId="4" borderId="40" xfId="0" applyFont="1" applyFill="1" applyBorder="1" applyAlignment="1" applyProtection="1">
      <alignment horizontal="center" vertical="center"/>
      <protection hidden="1"/>
    </xf>
    <xf numFmtId="0" fontId="32" fillId="4" borderId="1" xfId="0" applyFont="1" applyFill="1" applyBorder="1" applyAlignment="1" applyProtection="1">
      <alignment horizontal="center" vertical="center"/>
      <protection hidden="1"/>
    </xf>
    <xf numFmtId="0" fontId="32" fillId="4" borderId="7" xfId="0" applyFont="1" applyFill="1" applyBorder="1" applyAlignment="1" applyProtection="1">
      <alignment horizontal="center" vertical="center"/>
      <protection hidden="1"/>
    </xf>
    <xf numFmtId="164" fontId="32" fillId="4" borderId="20" xfId="1" applyNumberFormat="1" applyFont="1" applyFill="1" applyBorder="1" applyAlignment="1" applyProtection="1">
      <alignment horizontal="center" vertical="center"/>
      <protection hidden="1"/>
    </xf>
    <xf numFmtId="0" fontId="7" fillId="8" borderId="23" xfId="0" applyFont="1" applyFill="1" applyBorder="1" applyAlignment="1" applyProtection="1">
      <alignment horizontal="center" vertical="center" wrapText="1"/>
      <protection hidden="1"/>
    </xf>
    <xf numFmtId="0" fontId="32" fillId="8" borderId="41" xfId="0" applyFont="1" applyFill="1" applyBorder="1" applyAlignment="1" applyProtection="1">
      <alignment horizontal="center" vertical="center"/>
      <protection hidden="1"/>
    </xf>
    <xf numFmtId="0" fontId="32" fillId="8" borderId="9" xfId="0" applyFont="1" applyFill="1" applyBorder="1" applyAlignment="1" applyProtection="1">
      <alignment horizontal="center" vertical="center"/>
      <protection hidden="1"/>
    </xf>
    <xf numFmtId="0" fontId="32" fillId="8" borderId="10" xfId="0" applyFont="1" applyFill="1" applyBorder="1" applyAlignment="1" applyProtection="1">
      <alignment horizontal="center" vertical="center"/>
      <protection hidden="1"/>
    </xf>
    <xf numFmtId="164" fontId="32" fillId="8" borderId="24" xfId="1" applyNumberFormat="1" applyFont="1" applyFill="1" applyBorder="1" applyAlignment="1" applyProtection="1">
      <alignment horizontal="center" vertical="center"/>
      <protection hidden="1"/>
    </xf>
    <xf numFmtId="0" fontId="15" fillId="2" borderId="59" xfId="0" applyFont="1" applyFill="1" applyBorder="1" applyAlignment="1" applyProtection="1">
      <alignment horizontal="center" vertical="center"/>
      <protection hidden="1"/>
    </xf>
    <xf numFmtId="0" fontId="15" fillId="2" borderId="57" xfId="0" applyFont="1" applyFill="1" applyBorder="1" applyAlignment="1" applyProtection="1">
      <alignment horizontal="center" vertical="center"/>
      <protection hidden="1"/>
    </xf>
    <xf numFmtId="0" fontId="15" fillId="2" borderId="58" xfId="0" applyFont="1" applyFill="1" applyBorder="1" applyAlignment="1" applyProtection="1">
      <alignment horizontal="center" vertical="center"/>
      <protection hidden="1"/>
    </xf>
    <xf numFmtId="0" fontId="15" fillId="11" borderId="2" xfId="0" applyFont="1" applyFill="1" applyBorder="1" applyAlignment="1" applyProtection="1">
      <alignment horizontal="center" vertical="center"/>
      <protection hidden="1"/>
    </xf>
    <xf numFmtId="9" fontId="15" fillId="2" borderId="12" xfId="1"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0" fillId="2" borderId="14" xfId="0" applyFont="1" applyFill="1" applyBorder="1" applyAlignment="1" applyProtection="1">
      <alignment horizontal="center" vertical="center" wrapText="1"/>
      <protection hidden="1"/>
    </xf>
    <xf numFmtId="0" fontId="10" fillId="2" borderId="15" xfId="0" applyFont="1" applyFill="1" applyBorder="1" applyAlignment="1" applyProtection="1">
      <alignment horizontal="center" vertical="center" wrapText="1"/>
      <protection hidden="1"/>
    </xf>
    <xf numFmtId="0" fontId="10" fillId="2" borderId="49" xfId="0" applyFont="1" applyFill="1" applyBorder="1" applyAlignment="1" applyProtection="1">
      <alignment horizontal="center" vertical="center" wrapText="1"/>
      <protection hidden="1"/>
    </xf>
    <xf numFmtId="10" fontId="12" fillId="0" borderId="7" xfId="1" applyNumberFormat="1" applyFont="1" applyBorder="1" applyAlignment="1" applyProtection="1">
      <alignment horizontal="center" vertical="center"/>
      <protection locked="0"/>
    </xf>
    <xf numFmtId="0" fontId="10" fillId="2" borderId="12" xfId="0" applyFont="1" applyFill="1" applyBorder="1" applyAlignment="1" applyProtection="1">
      <alignment horizontal="center" vertical="center" wrapText="1"/>
      <protection hidden="1"/>
    </xf>
    <xf numFmtId="0" fontId="6" fillId="0" borderId="0" xfId="0" applyFont="1" applyProtection="1"/>
    <xf numFmtId="0" fontId="6" fillId="0" borderId="0" xfId="0" applyFont="1" applyAlignment="1" applyProtection="1">
      <alignment horizontal="left"/>
    </xf>
    <xf numFmtId="9" fontId="17" fillId="0" borderId="0" xfId="1" applyFont="1" applyAlignment="1" applyProtection="1">
      <alignment horizontal="center"/>
    </xf>
    <xf numFmtId="0" fontId="2" fillId="0" borderId="0" xfId="0" applyFont="1" applyAlignment="1" applyProtection="1">
      <alignment horizontal="center"/>
    </xf>
    <xf numFmtId="0" fontId="2" fillId="0" borderId="0" xfId="0" applyFont="1" applyProtection="1"/>
    <xf numFmtId="0" fontId="7" fillId="0" borderId="0" xfId="0" applyFont="1" applyBorder="1" applyAlignment="1" applyProtection="1">
      <alignment horizontal="justify" vertical="center" wrapText="1"/>
    </xf>
    <xf numFmtId="0" fontId="7" fillId="3" borderId="2"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6" fillId="0" borderId="19" xfId="0" applyFont="1" applyBorder="1" applyAlignment="1" applyProtection="1">
      <alignment horizontal="justify" vertical="center" wrapText="1"/>
    </xf>
    <xf numFmtId="0" fontId="7" fillId="0" borderId="22"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2" fillId="0" borderId="7" xfId="0" applyFont="1" applyBorder="1" applyAlignment="1" applyProtection="1">
      <alignment horizontal="justify" vertical="center" wrapText="1"/>
    </xf>
    <xf numFmtId="0" fontId="7" fillId="0" borderId="23"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0" fontId="2" fillId="0" borderId="10" xfId="0" applyFont="1" applyBorder="1" applyAlignment="1" applyProtection="1">
      <alignment horizontal="justify" vertical="center" wrapText="1"/>
    </xf>
    <xf numFmtId="0" fontId="7" fillId="3" borderId="11" xfId="0" applyFont="1" applyFill="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2" fillId="0" borderId="5" xfId="0" applyFont="1" applyBorder="1" applyAlignment="1" applyProtection="1">
      <alignment horizontal="justify" vertical="center" wrapText="1"/>
    </xf>
    <xf numFmtId="0" fontId="7" fillId="0" borderId="6"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16"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7" fillId="3" borderId="26" xfId="0" applyFont="1" applyFill="1" applyBorder="1" applyAlignment="1" applyProtection="1">
      <alignment horizontal="center" vertical="center" wrapText="1"/>
    </xf>
    <xf numFmtId="0" fontId="7" fillId="3" borderId="21" xfId="0" applyFont="1" applyFill="1" applyBorder="1" applyAlignment="1" applyProtection="1">
      <alignment horizontal="center" vertical="center" wrapText="1"/>
    </xf>
    <xf numFmtId="0" fontId="7" fillId="3" borderId="27"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2" fillId="0" borderId="9" xfId="0" applyFont="1" applyBorder="1" applyAlignment="1" applyProtection="1">
      <alignment horizontal="justify" vertical="center" wrapText="1"/>
    </xf>
    <xf numFmtId="0" fontId="14"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49" fontId="6" fillId="0" borderId="7" xfId="0" applyNumberFormat="1" applyFont="1" applyBorder="1" applyAlignment="1" applyProtection="1">
      <alignment horizontal="center"/>
    </xf>
    <xf numFmtId="0" fontId="14" fillId="0" borderId="8"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xf>
    <xf numFmtId="9" fontId="12" fillId="2" borderId="21" xfId="1" applyFont="1" applyFill="1" applyBorder="1" applyAlignment="1" applyProtection="1">
      <alignment horizontal="center" vertical="center" wrapText="1"/>
    </xf>
    <xf numFmtId="9" fontId="10" fillId="2" borderId="21" xfId="1"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protection hidden="1"/>
    </xf>
    <xf numFmtId="0" fontId="12" fillId="2" borderId="51" xfId="0" applyFont="1" applyFill="1" applyBorder="1" applyAlignment="1" applyProtection="1">
      <alignment horizontal="center" vertical="center" wrapText="1"/>
      <protection hidden="1"/>
    </xf>
    <xf numFmtId="0" fontId="12" fillId="2" borderId="52" xfId="0" applyFont="1" applyFill="1" applyBorder="1" applyAlignment="1" applyProtection="1">
      <alignment horizontal="center" vertical="center" wrapText="1"/>
      <protection hidden="1"/>
    </xf>
    <xf numFmtId="0" fontId="12" fillId="2" borderId="53" xfId="0" applyFont="1" applyFill="1" applyBorder="1" applyAlignment="1" applyProtection="1">
      <alignment horizontal="center" vertical="center" wrapText="1"/>
      <protection hidden="1"/>
    </xf>
    <xf numFmtId="0" fontId="28" fillId="2" borderId="2" xfId="0" applyFont="1" applyFill="1" applyBorder="1" applyAlignment="1" applyProtection="1">
      <alignment vertical="center" wrapText="1"/>
      <protection hidden="1"/>
    </xf>
    <xf numFmtId="2" fontId="18" fillId="0" borderId="0" xfId="0" applyNumberFormat="1"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18" fillId="0" borderId="0" xfId="0" applyFont="1" applyAlignment="1" applyProtection="1">
      <alignment horizontal="center" vertical="center" wrapText="1"/>
      <protection hidden="1"/>
    </xf>
    <xf numFmtId="2" fontId="36" fillId="0" borderId="0" xfId="0" applyNumberFormat="1" applyFont="1" applyAlignment="1" applyProtection="1">
      <alignment horizontal="center" vertical="center"/>
      <protection hidden="1"/>
    </xf>
    <xf numFmtId="0" fontId="36" fillId="0" borderId="0" xfId="0" applyFont="1" applyAlignment="1" applyProtection="1">
      <alignment horizontal="center" vertical="center"/>
      <protection hidden="1"/>
    </xf>
    <xf numFmtId="10" fontId="12" fillId="0" borderId="1" xfId="1" applyNumberFormat="1" applyFont="1" applyBorder="1" applyAlignment="1" applyProtection="1">
      <alignment horizontal="center" vertical="center"/>
      <protection locked="0"/>
    </xf>
    <xf numFmtId="0" fontId="6" fillId="0" borderId="8" xfId="0" applyFont="1" applyBorder="1" applyProtection="1">
      <protection locked="0"/>
    </xf>
    <xf numFmtId="0" fontId="6" fillId="0" borderId="9" xfId="0" applyFont="1" applyBorder="1" applyProtection="1">
      <protection locked="0"/>
    </xf>
    <xf numFmtId="14" fontId="6" fillId="0" borderId="9" xfId="0" applyNumberFormat="1" applyFont="1" applyBorder="1" applyProtection="1">
      <protection locked="0"/>
    </xf>
    <xf numFmtId="0" fontId="6" fillId="0" borderId="9" xfId="0" applyFont="1" applyBorder="1" applyAlignment="1" applyProtection="1">
      <alignment horizontal="center" vertical="center" wrapText="1"/>
      <protection locked="0"/>
    </xf>
    <xf numFmtId="10" fontId="12" fillId="0" borderId="9" xfId="1" applyNumberFormat="1" applyFont="1" applyBorder="1" applyAlignment="1" applyProtection="1">
      <alignment horizontal="center" vertical="center"/>
      <protection locked="0"/>
    </xf>
    <xf numFmtId="10" fontId="12" fillId="0" borderId="10" xfId="1" applyNumberFormat="1" applyFont="1" applyBorder="1" applyAlignment="1" applyProtection="1">
      <alignment horizontal="center" vertical="center"/>
      <protection locked="0"/>
    </xf>
    <xf numFmtId="0" fontId="6" fillId="0" borderId="17" xfId="0" applyFont="1" applyBorder="1" applyProtection="1">
      <protection locked="0"/>
    </xf>
    <xf numFmtId="0" fontId="6" fillId="0" borderId="18" xfId="0" applyFont="1" applyBorder="1" applyProtection="1">
      <protection locked="0"/>
    </xf>
    <xf numFmtId="14" fontId="6" fillId="0" borderId="18" xfId="0" applyNumberFormat="1" applyFont="1" applyBorder="1" applyProtection="1">
      <protection locked="0"/>
    </xf>
    <xf numFmtId="0" fontId="6" fillId="0" borderId="18" xfId="0" applyFont="1" applyBorder="1" applyAlignment="1" applyProtection="1">
      <alignment horizontal="center" vertical="center" wrapText="1"/>
      <protection locked="0"/>
    </xf>
    <xf numFmtId="10" fontId="12" fillId="0" borderId="18" xfId="1" applyNumberFormat="1" applyFont="1" applyBorder="1" applyAlignment="1" applyProtection="1">
      <alignment horizontal="center" vertical="center"/>
      <protection locked="0"/>
    </xf>
    <xf numFmtId="10" fontId="12" fillId="0" borderId="19" xfId="1" applyNumberFormat="1" applyFont="1" applyBorder="1" applyAlignment="1" applyProtection="1">
      <alignment horizontal="center" vertical="center"/>
      <protection locked="0"/>
    </xf>
    <xf numFmtId="0" fontId="1" fillId="2" borderId="14"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49" fontId="6" fillId="0" borderId="7" xfId="0" applyNumberFormat="1" applyFont="1" applyBorder="1" applyAlignment="1" applyProtection="1">
      <alignment horizontal="center" wrapText="1"/>
      <protection hidden="1"/>
    </xf>
    <xf numFmtId="0" fontId="14" fillId="0" borderId="8"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31" fillId="0" borderId="30" xfId="0" applyFont="1" applyBorder="1" applyAlignment="1" applyProtection="1">
      <protection hidden="1"/>
    </xf>
    <xf numFmtId="0" fontId="31" fillId="0" borderId="0" xfId="0" applyFont="1" applyBorder="1" applyAlignment="1" applyProtection="1">
      <protection hidden="1"/>
    </xf>
    <xf numFmtId="0" fontId="1" fillId="13" borderId="15" xfId="0" applyFont="1" applyFill="1" applyBorder="1" applyAlignment="1" applyProtection="1">
      <alignment horizontal="center" vertical="center" wrapText="1"/>
      <protection hidden="1"/>
    </xf>
    <xf numFmtId="0" fontId="1" fillId="12" borderId="16" xfId="0" applyFont="1" applyFill="1" applyBorder="1" applyAlignment="1" applyProtection="1">
      <alignment horizontal="center" vertical="center" wrapText="1"/>
      <protection hidden="1"/>
    </xf>
    <xf numFmtId="0" fontId="28" fillId="13" borderId="11" xfId="0" applyFont="1" applyFill="1" applyBorder="1" applyAlignment="1" applyProtection="1">
      <alignment horizontal="center" vertical="center" wrapText="1"/>
      <protection hidden="1"/>
    </xf>
    <xf numFmtId="10" fontId="28" fillId="13" borderId="2" xfId="1" applyNumberFormat="1" applyFont="1" applyFill="1" applyBorder="1" applyAlignment="1" applyProtection="1">
      <alignment horizontal="center" vertical="center" wrapText="1"/>
      <protection hidden="1"/>
    </xf>
    <xf numFmtId="0" fontId="28" fillId="12" borderId="11" xfId="0" applyFont="1" applyFill="1" applyBorder="1" applyAlignment="1" applyProtection="1">
      <alignment horizontal="center" vertical="center" wrapText="1"/>
      <protection hidden="1"/>
    </xf>
    <xf numFmtId="10" fontId="28" fillId="12" borderId="2" xfId="1" applyNumberFormat="1" applyFont="1" applyFill="1" applyBorder="1" applyAlignment="1" applyProtection="1">
      <alignment horizontal="center" vertical="center" wrapText="1"/>
      <protection hidden="1"/>
    </xf>
    <xf numFmtId="0" fontId="20" fillId="0" borderId="0" xfId="0" applyFont="1" applyAlignment="1" applyProtection="1">
      <alignment vertical="center"/>
      <protection locked="0"/>
    </xf>
    <xf numFmtId="0" fontId="10" fillId="2" borderId="27" xfId="0" applyFont="1" applyFill="1" applyBorder="1" applyAlignment="1" applyProtection="1">
      <alignment horizontal="center" vertical="center" wrapText="1"/>
      <protection hidden="1"/>
    </xf>
    <xf numFmtId="49" fontId="6" fillId="0" borderId="7" xfId="0" applyNumberFormat="1" applyFont="1" applyBorder="1" applyAlignment="1" applyProtection="1">
      <alignment horizontal="center"/>
      <protection hidden="1"/>
    </xf>
    <xf numFmtId="0" fontId="27" fillId="0" borderId="0" xfId="0" applyFont="1" applyFill="1" applyAlignment="1" applyProtection="1">
      <alignment horizontal="center" vertical="center"/>
      <protection hidden="1"/>
    </xf>
    <xf numFmtId="0" fontId="27" fillId="0" borderId="0" xfId="0" applyFont="1" applyFill="1" applyAlignment="1" applyProtection="1">
      <alignment horizontal="center" vertical="center" wrapText="1"/>
      <protection hidden="1"/>
    </xf>
    <xf numFmtId="9" fontId="13" fillId="0" borderId="18" xfId="1" applyFont="1" applyBorder="1" applyAlignment="1" applyProtection="1">
      <alignment horizontal="center" vertical="center"/>
      <protection locked="0"/>
    </xf>
    <xf numFmtId="9" fontId="13" fillId="0" borderId="1" xfId="1" applyFont="1" applyBorder="1" applyAlignment="1" applyProtection="1">
      <alignment horizontal="center" vertical="center"/>
      <protection locked="0"/>
    </xf>
    <xf numFmtId="9" fontId="13" fillId="0" borderId="9" xfId="1" applyFont="1" applyBorder="1" applyAlignment="1" applyProtection="1">
      <alignment horizontal="center" vertical="center"/>
      <protection locked="0"/>
    </xf>
    <xf numFmtId="0" fontId="35" fillId="0" borderId="0" xfId="0" applyFont="1" applyProtection="1">
      <protection hidden="1"/>
    </xf>
    <xf numFmtId="0" fontId="20" fillId="0" borderId="0" xfId="0" applyFont="1" applyProtection="1">
      <protection hidden="1"/>
    </xf>
    <xf numFmtId="0" fontId="18" fillId="0" borderId="0" xfId="0" applyFont="1" applyAlignment="1" applyProtection="1">
      <alignment horizontal="center"/>
      <protection hidden="1"/>
    </xf>
    <xf numFmtId="0" fontId="18" fillId="0" borderId="0" xfId="0" applyFont="1" applyProtection="1">
      <protection hidden="1"/>
    </xf>
    <xf numFmtId="2" fontId="17" fillId="0" borderId="0" xfId="0" applyNumberFormat="1" applyFont="1" applyAlignment="1" applyProtection="1">
      <alignment horizontal="center" vertical="center"/>
      <protection hidden="1"/>
    </xf>
    <xf numFmtId="0" fontId="17" fillId="0" borderId="0" xfId="0" applyFont="1" applyAlignment="1" applyProtection="1">
      <alignment horizontal="center"/>
      <protection hidden="1"/>
    </xf>
    <xf numFmtId="0" fontId="17" fillId="0" borderId="0" xfId="0" applyFont="1" applyProtection="1">
      <protection hidden="1"/>
    </xf>
    <xf numFmtId="0" fontId="2" fillId="0" borderId="6" xfId="0" applyFont="1" applyBorder="1" applyAlignment="1" applyProtection="1">
      <alignment horizontal="justify" vertical="center" wrapText="1"/>
    </xf>
    <xf numFmtId="0" fontId="2" fillId="0" borderId="1" xfId="0" applyFont="1" applyBorder="1" applyAlignment="1" applyProtection="1">
      <alignment horizontal="justify" vertical="center" wrapText="1"/>
    </xf>
    <xf numFmtId="0" fontId="2" fillId="0" borderId="7" xfId="0" applyFont="1" applyBorder="1" applyAlignment="1" applyProtection="1">
      <alignment horizontal="justify" vertical="center" wrapText="1"/>
    </xf>
    <xf numFmtId="0" fontId="7" fillId="3" borderId="28" xfId="0" applyFont="1" applyFill="1" applyBorder="1" applyAlignment="1" applyProtection="1">
      <alignment horizontal="center" vertical="center" wrapText="1"/>
    </xf>
    <xf numFmtId="0" fontId="7" fillId="3" borderId="30" xfId="0" applyFont="1" applyFill="1" applyBorder="1" applyAlignment="1" applyProtection="1">
      <alignment horizontal="center" vertical="center" wrapText="1"/>
    </xf>
    <xf numFmtId="0" fontId="7" fillId="3" borderId="29" xfId="0" applyFont="1" applyFill="1" applyBorder="1" applyAlignment="1" applyProtection="1">
      <alignment horizontal="center" vertical="center" wrapText="1"/>
    </xf>
    <xf numFmtId="0" fontId="2" fillId="0" borderId="8" xfId="0" applyFont="1" applyBorder="1" applyAlignment="1" applyProtection="1">
      <alignment horizontal="justify" vertical="center" wrapText="1"/>
    </xf>
    <xf numFmtId="0" fontId="2" fillId="0" borderId="9" xfId="0" applyFont="1" applyBorder="1" applyAlignment="1" applyProtection="1">
      <alignment horizontal="justify" vertical="center" wrapText="1"/>
    </xf>
    <xf numFmtId="0" fontId="2" fillId="0" borderId="10" xfId="0" applyFont="1" applyBorder="1" applyAlignment="1" applyProtection="1">
      <alignment horizontal="justify" vertical="center" wrapText="1"/>
    </xf>
    <xf numFmtId="0" fontId="2" fillId="0" borderId="28" xfId="0" applyFont="1" applyBorder="1" applyAlignment="1" applyProtection="1">
      <alignment horizontal="justify" vertical="center" wrapText="1"/>
    </xf>
    <xf numFmtId="0" fontId="2" fillId="0" borderId="30" xfId="0" applyFont="1" applyBorder="1" applyAlignment="1" applyProtection="1">
      <alignment horizontal="justify" vertical="center" wrapText="1"/>
    </xf>
    <xf numFmtId="0" fontId="2" fillId="0" borderId="29" xfId="0" applyFont="1" applyBorder="1" applyAlignment="1" applyProtection="1">
      <alignment horizontal="justify" vertical="center" wrapText="1"/>
    </xf>
    <xf numFmtId="0" fontId="2" fillId="0" borderId="31" xfId="0" applyFont="1" applyBorder="1" applyAlignment="1" applyProtection="1">
      <alignment horizontal="justify" vertical="center" wrapText="1"/>
    </xf>
    <xf numFmtId="0" fontId="2" fillId="0" borderId="0" xfId="0" applyFont="1" applyBorder="1" applyAlignment="1" applyProtection="1">
      <alignment horizontal="justify" vertical="center" wrapText="1"/>
    </xf>
    <xf numFmtId="0" fontId="2" fillId="0" borderId="32" xfId="0" applyFont="1" applyBorder="1" applyAlignment="1" applyProtection="1">
      <alignment horizontal="justify" vertical="center" wrapText="1"/>
    </xf>
    <xf numFmtId="0" fontId="2" fillId="0" borderId="33" xfId="0" applyFont="1" applyBorder="1" applyAlignment="1" applyProtection="1">
      <alignment horizontal="justify" vertical="center" wrapText="1"/>
    </xf>
    <xf numFmtId="0" fontId="2" fillId="0" borderId="35" xfId="0" applyFont="1" applyBorder="1" applyAlignment="1" applyProtection="1">
      <alignment horizontal="justify" vertical="center" wrapText="1"/>
    </xf>
    <xf numFmtId="0" fontId="2" fillId="0" borderId="34" xfId="0" applyFont="1" applyBorder="1" applyAlignment="1" applyProtection="1">
      <alignment horizontal="justify" vertical="center" wrapText="1"/>
    </xf>
    <xf numFmtId="0" fontId="7" fillId="3" borderId="11"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2" fillId="0" borderId="6"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7" fillId="0" borderId="3" xfId="0" applyFont="1" applyFill="1" applyBorder="1" applyAlignment="1" applyProtection="1">
      <alignment horizontal="justify" vertical="center" wrapText="1"/>
    </xf>
    <xf numFmtId="0" fontId="7" fillId="0" borderId="4" xfId="0" applyFont="1" applyFill="1" applyBorder="1" applyAlignment="1" applyProtection="1">
      <alignment horizontal="justify" vertical="center" wrapText="1"/>
    </xf>
    <xf numFmtId="0" fontId="7" fillId="0" borderId="5" xfId="0" applyFont="1" applyFill="1" applyBorder="1" applyAlignment="1" applyProtection="1">
      <alignment horizontal="justify" vertical="center" wrapText="1"/>
    </xf>
    <xf numFmtId="0" fontId="7" fillId="3" borderId="28" xfId="0" applyFont="1" applyFill="1" applyBorder="1" applyAlignment="1" applyProtection="1">
      <alignment horizontal="center" vertical="center"/>
    </xf>
    <xf numFmtId="0" fontId="7" fillId="3" borderId="30"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0" borderId="6" xfId="0" applyFont="1" applyBorder="1" applyAlignment="1" applyProtection="1">
      <alignment horizontal="justify" vertical="center" wrapText="1"/>
    </xf>
    <xf numFmtId="0" fontId="7" fillId="0" borderId="1" xfId="0" applyFont="1" applyBorder="1" applyAlignment="1" applyProtection="1">
      <alignment horizontal="justify" vertical="center" wrapText="1"/>
    </xf>
    <xf numFmtId="0" fontId="7" fillId="0" borderId="7" xfId="0" applyFont="1" applyBorder="1" applyAlignment="1" applyProtection="1">
      <alignment horizontal="justify" vertical="center" wrapText="1"/>
    </xf>
    <xf numFmtId="0" fontId="7" fillId="0" borderId="3" xfId="0" applyFont="1" applyBorder="1" applyAlignment="1" applyProtection="1">
      <alignment horizontal="justify" vertical="center" wrapText="1"/>
    </xf>
    <xf numFmtId="0" fontId="7" fillId="0" borderId="4" xfId="0" applyFont="1" applyBorder="1" applyAlignment="1" applyProtection="1">
      <alignment horizontal="justify" vertical="center" wrapText="1"/>
    </xf>
    <xf numFmtId="0" fontId="7" fillId="0" borderId="5" xfId="0" applyFont="1" applyBorder="1" applyAlignment="1" applyProtection="1">
      <alignment horizontal="justify" vertical="center" wrapText="1"/>
    </xf>
    <xf numFmtId="0" fontId="7" fillId="0" borderId="8" xfId="0" applyFont="1" applyBorder="1" applyAlignment="1" applyProtection="1">
      <alignment horizontal="justify" vertical="center" wrapText="1"/>
    </xf>
    <xf numFmtId="0" fontId="7" fillId="0" borderId="9" xfId="0" applyFont="1" applyBorder="1" applyAlignment="1" applyProtection="1">
      <alignment horizontal="justify" vertical="center" wrapText="1"/>
    </xf>
    <xf numFmtId="0" fontId="7" fillId="0" borderId="10" xfId="0" applyFont="1" applyBorder="1" applyAlignment="1" applyProtection="1">
      <alignment horizontal="justify" vertical="center" wrapText="1"/>
    </xf>
    <xf numFmtId="0" fontId="2" fillId="0" borderId="35"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2" fillId="0" borderId="33"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2" fillId="0" borderId="30"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2" fillId="0" borderId="0"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28"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8" fillId="0" borderId="4"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6" fillId="0" borderId="28"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11" fillId="0" borderId="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xf>
    <xf numFmtId="0" fontId="16" fillId="0" borderId="30" xfId="0" applyFont="1" applyBorder="1" applyAlignment="1" applyProtection="1">
      <alignment horizontal="center" vertical="center" wrapText="1"/>
    </xf>
    <xf numFmtId="0" fontId="16" fillId="0" borderId="29" xfId="0" applyFont="1" applyBorder="1" applyAlignment="1" applyProtection="1">
      <alignment horizontal="center" vertical="center" wrapText="1"/>
    </xf>
    <xf numFmtId="0" fontId="16" fillId="0" borderId="31"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32"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6" fillId="0" borderId="35"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5" fillId="0" borderId="28"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11" fillId="0" borderId="18" xfId="0" applyFont="1" applyBorder="1" applyAlignment="1" applyProtection="1">
      <alignment horizontal="center" vertical="center" wrapText="1"/>
    </xf>
    <xf numFmtId="0" fontId="11" fillId="0" borderId="44" xfId="0" applyFont="1" applyBorder="1" applyAlignment="1" applyProtection="1">
      <alignment horizontal="center" vertical="center" wrapText="1"/>
    </xf>
    <xf numFmtId="0" fontId="11" fillId="0" borderId="20"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9" fillId="0" borderId="45" xfId="0" applyFont="1" applyBorder="1" applyAlignment="1" applyProtection="1">
      <alignment horizontal="center" vertical="center" wrapText="1"/>
    </xf>
    <xf numFmtId="0" fontId="9" fillId="0" borderId="40" xfId="0" applyFont="1" applyBorder="1" applyAlignment="1" applyProtection="1">
      <alignment horizontal="center" vertical="center" wrapText="1"/>
    </xf>
    <xf numFmtId="0" fontId="9" fillId="0" borderId="41" xfId="0" applyFont="1" applyBorder="1" applyAlignment="1" applyProtection="1">
      <alignment horizontal="center" vertical="center" wrapText="1"/>
    </xf>
    <xf numFmtId="0" fontId="9" fillId="0" borderId="5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53" xfId="0" applyFont="1" applyBorder="1" applyAlignment="1" applyProtection="1">
      <alignment horizontal="left" vertical="center" wrapText="1"/>
      <protection locked="0"/>
    </xf>
    <xf numFmtId="0" fontId="9" fillId="0" borderId="41"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13" fillId="0" borderId="33"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9" fontId="15" fillId="0" borderId="52" xfId="1" applyFont="1" applyFill="1" applyBorder="1" applyAlignment="1" applyProtection="1">
      <alignment horizontal="center" vertical="center" wrapText="1"/>
      <protection locked="0"/>
    </xf>
    <xf numFmtId="9" fontId="15" fillId="0" borderId="43" xfId="1" applyFont="1" applyFill="1" applyBorder="1" applyAlignment="1" applyProtection="1">
      <alignment horizontal="center" vertical="center" wrapText="1"/>
      <protection locked="0"/>
    </xf>
    <xf numFmtId="0" fontId="9" fillId="0" borderId="51"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50"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9" fontId="15" fillId="0" borderId="53" xfId="1" applyFont="1" applyFill="1" applyBorder="1" applyAlignment="1" applyProtection="1">
      <alignment horizontal="center" vertical="center" wrapText="1"/>
      <protection locked="0"/>
    </xf>
    <xf numFmtId="9" fontId="15" fillId="0" borderId="47" xfId="1"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vertical="center" wrapText="1"/>
      <protection hidden="1"/>
    </xf>
    <xf numFmtId="0" fontId="28" fillId="2" borderId="7" xfId="0" applyFont="1" applyFill="1" applyBorder="1" applyAlignment="1" applyProtection="1">
      <alignment horizontal="center" vertical="center" wrapText="1"/>
      <protection hidden="1"/>
    </xf>
    <xf numFmtId="0" fontId="28" fillId="2" borderId="8" xfId="0" applyFont="1" applyFill="1" applyBorder="1" applyAlignment="1" applyProtection="1">
      <alignment horizontal="center" vertical="center" wrapText="1"/>
      <protection hidden="1"/>
    </xf>
    <xf numFmtId="0" fontId="28" fillId="2" borderId="10" xfId="0" applyFont="1" applyFill="1" applyBorder="1" applyAlignment="1" applyProtection="1">
      <alignment horizontal="center" vertical="center" wrapText="1"/>
      <protection hidden="1"/>
    </xf>
    <xf numFmtId="0" fontId="28" fillId="2" borderId="11" xfId="0" applyFont="1" applyFill="1" applyBorder="1" applyAlignment="1" applyProtection="1">
      <alignment horizontal="center" vertical="center" wrapText="1"/>
      <protection hidden="1"/>
    </xf>
    <xf numFmtId="0" fontId="28" fillId="2" borderId="13" xfId="0" applyFont="1" applyFill="1" applyBorder="1" applyAlignment="1" applyProtection="1">
      <alignment horizontal="center" vertical="center" wrapText="1"/>
      <protection hidden="1"/>
    </xf>
    <xf numFmtId="0" fontId="28" fillId="2" borderId="56" xfId="0" applyFont="1" applyFill="1" applyBorder="1" applyAlignment="1" applyProtection="1">
      <alignment horizontal="center" vertical="center" wrapText="1"/>
      <protection hidden="1"/>
    </xf>
    <xf numFmtId="0" fontId="28" fillId="2" borderId="60" xfId="0" applyFont="1" applyFill="1" applyBorder="1" applyAlignment="1" applyProtection="1">
      <alignment horizontal="center" vertical="center" wrapText="1"/>
      <protection hidden="1"/>
    </xf>
    <xf numFmtId="0" fontId="6" fillId="0" borderId="28"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hidden="1"/>
    </xf>
    <xf numFmtId="0" fontId="12" fillId="2" borderId="13" xfId="0" applyFont="1" applyFill="1" applyBorder="1" applyAlignment="1" applyProtection="1">
      <alignment horizontal="center" vertical="center" wrapText="1"/>
      <protection hidden="1"/>
    </xf>
    <xf numFmtId="0" fontId="30" fillId="0" borderId="28" xfId="0" applyFont="1" applyBorder="1" applyAlignment="1" applyProtection="1">
      <alignment horizontal="center" vertical="center" wrapText="1"/>
      <protection hidden="1"/>
    </xf>
    <xf numFmtId="0" fontId="30" fillId="0" borderId="30" xfId="0" applyFont="1" applyBorder="1" applyAlignment="1" applyProtection="1">
      <alignment horizontal="center" vertical="center" wrapText="1"/>
      <protection hidden="1"/>
    </xf>
    <xf numFmtId="0" fontId="30" fillId="0" borderId="31" xfId="0" applyFont="1" applyBorder="1" applyAlignment="1" applyProtection="1">
      <alignment horizontal="center" vertical="center" wrapText="1"/>
      <protection hidden="1"/>
    </xf>
    <xf numFmtId="0" fontId="30" fillId="0" borderId="0" xfId="0" applyFont="1" applyBorder="1" applyAlignment="1" applyProtection="1">
      <alignment horizontal="center" vertical="center" wrapText="1"/>
      <protection hidden="1"/>
    </xf>
    <xf numFmtId="0" fontId="30" fillId="0" borderId="33" xfId="0" applyFont="1" applyBorder="1" applyAlignment="1" applyProtection="1">
      <alignment horizontal="center" vertical="center" wrapText="1"/>
      <protection hidden="1"/>
    </xf>
    <xf numFmtId="0" fontId="30" fillId="0" borderId="35" xfId="0" applyFont="1" applyBorder="1" applyAlignment="1" applyProtection="1">
      <alignment horizontal="center" vertical="center" wrapText="1"/>
      <protection hidden="1"/>
    </xf>
    <xf numFmtId="0" fontId="28" fillId="0" borderId="11" xfId="0" applyFont="1" applyFill="1" applyBorder="1" applyAlignment="1" applyProtection="1">
      <alignment horizontal="center" vertical="center" wrapText="1"/>
      <protection locked="0"/>
    </xf>
    <xf numFmtId="0" fontId="28" fillId="0" borderId="13" xfId="0" applyFont="1" applyFill="1" applyBorder="1" applyAlignment="1" applyProtection="1">
      <alignment horizontal="center" vertical="center" wrapText="1"/>
      <protection locked="0"/>
    </xf>
    <xf numFmtId="0" fontId="28" fillId="2" borderId="11" xfId="0" applyFont="1" applyFill="1" applyBorder="1" applyAlignment="1" applyProtection="1">
      <alignment horizontal="center" vertical="center" wrapText="1"/>
    </xf>
    <xf numFmtId="0" fontId="28" fillId="2" borderId="1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protection hidden="1"/>
    </xf>
    <xf numFmtId="0" fontId="28" fillId="2" borderId="5" xfId="0" applyFont="1" applyFill="1" applyBorder="1" applyAlignment="1" applyProtection="1">
      <alignment horizontal="center" vertical="center" wrapText="1"/>
      <protection hidden="1"/>
    </xf>
    <xf numFmtId="0" fontId="12" fillId="2" borderId="48" xfId="0" applyFont="1" applyFill="1" applyBorder="1" applyAlignment="1" applyProtection="1">
      <alignment horizontal="center" vertical="center" wrapText="1"/>
      <protection hidden="1"/>
    </xf>
    <xf numFmtId="0" fontId="12" fillId="2" borderId="27" xfId="0" applyFont="1" applyFill="1" applyBorder="1" applyAlignment="1" applyProtection="1">
      <alignment horizontal="center" vertical="center" wrapText="1"/>
      <protection hidden="1"/>
    </xf>
    <xf numFmtId="9" fontId="15" fillId="0" borderId="51" xfId="1" applyFont="1" applyFill="1" applyBorder="1" applyAlignment="1" applyProtection="1">
      <alignment horizontal="center" vertical="center" wrapText="1"/>
      <protection locked="0"/>
    </xf>
    <xf numFmtId="9" fontId="15" fillId="0" borderId="42" xfId="1" applyFont="1" applyFill="1" applyBorder="1" applyAlignment="1" applyProtection="1">
      <alignment horizontal="center" vertical="center" wrapText="1"/>
      <protection locked="0"/>
    </xf>
    <xf numFmtId="0" fontId="2" fillId="0" borderId="30"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0" fillId="0" borderId="31"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35" xfId="0" applyBorder="1" applyAlignment="1" applyProtection="1">
      <alignment horizontal="center"/>
      <protection locked="0"/>
    </xf>
    <xf numFmtId="0" fontId="7" fillId="13" borderId="28" xfId="0" applyFont="1" applyFill="1" applyBorder="1" applyAlignment="1" applyProtection="1">
      <alignment horizontal="center" vertical="center" wrapText="1"/>
      <protection hidden="1"/>
    </xf>
    <xf numFmtId="0" fontId="7" fillId="13" borderId="33" xfId="0" applyFont="1" applyFill="1" applyBorder="1" applyAlignment="1" applyProtection="1">
      <alignment horizontal="center" vertical="center" wrapText="1"/>
      <protection hidden="1"/>
    </xf>
    <xf numFmtId="10" fontId="15" fillId="0" borderId="26" xfId="1" applyNumberFormat="1" applyFont="1" applyFill="1" applyBorder="1" applyAlignment="1" applyProtection="1">
      <alignment horizontal="center" vertical="center"/>
      <protection hidden="1"/>
    </xf>
    <xf numFmtId="10" fontId="15" fillId="0" borderId="59" xfId="1" applyNumberFormat="1" applyFont="1" applyFill="1" applyBorder="1" applyAlignment="1" applyProtection="1">
      <alignment horizontal="center" vertical="center"/>
      <protection hidden="1"/>
    </xf>
    <xf numFmtId="0" fontId="10" fillId="2" borderId="11"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10" fontId="15" fillId="0" borderId="28" xfId="1" applyNumberFormat="1" applyFont="1" applyFill="1" applyBorder="1" applyAlignment="1" applyProtection="1">
      <alignment horizontal="center" vertical="center"/>
      <protection hidden="1"/>
    </xf>
    <xf numFmtId="10" fontId="15" fillId="0" borderId="29" xfId="1" applyNumberFormat="1" applyFont="1" applyFill="1" applyBorder="1" applyAlignment="1" applyProtection="1">
      <alignment horizontal="center" vertical="center"/>
      <protection hidden="1"/>
    </xf>
    <xf numFmtId="10" fontId="15" fillId="0" borderId="33" xfId="1" applyNumberFormat="1" applyFont="1" applyFill="1" applyBorder="1" applyAlignment="1" applyProtection="1">
      <alignment horizontal="center" vertical="center"/>
      <protection hidden="1"/>
    </xf>
    <xf numFmtId="10" fontId="15" fillId="0" borderId="34" xfId="1" applyNumberFormat="1" applyFont="1" applyFill="1" applyBorder="1" applyAlignment="1" applyProtection="1">
      <alignment horizontal="center" vertical="center"/>
      <protection hidden="1"/>
    </xf>
    <xf numFmtId="0" fontId="28" fillId="2" borderId="28" xfId="0" applyFont="1" applyFill="1" applyBorder="1" applyAlignment="1" applyProtection="1">
      <alignment horizontal="center" vertical="center" wrapText="1"/>
      <protection hidden="1"/>
    </xf>
    <xf numFmtId="0" fontId="28" fillId="2" borderId="30" xfId="0" applyFont="1" applyFill="1" applyBorder="1" applyAlignment="1" applyProtection="1">
      <alignment horizontal="center" vertical="center" wrapText="1"/>
      <protection hidden="1"/>
    </xf>
    <xf numFmtId="0" fontId="28" fillId="2" borderId="29" xfId="0" applyFont="1" applyFill="1" applyBorder="1" applyAlignment="1" applyProtection="1">
      <alignment horizontal="center" vertical="center" wrapText="1"/>
      <protection hidden="1"/>
    </xf>
    <xf numFmtId="0" fontId="30" fillId="0" borderId="29" xfId="0" applyFont="1" applyBorder="1" applyAlignment="1" applyProtection="1">
      <alignment horizontal="center" vertical="center" wrapText="1"/>
      <protection hidden="1"/>
    </xf>
    <xf numFmtId="0" fontId="30" fillId="0" borderId="32" xfId="0" applyFont="1" applyBorder="1" applyAlignment="1" applyProtection="1">
      <alignment horizontal="center" vertical="center" wrapText="1"/>
      <protection hidden="1"/>
    </xf>
    <xf numFmtId="0" fontId="30" fillId="0" borderId="34" xfId="0" applyFont="1" applyBorder="1" applyAlignment="1" applyProtection="1">
      <alignment horizontal="center" vertical="center" wrapText="1"/>
      <protection hidden="1"/>
    </xf>
    <xf numFmtId="0" fontId="0" fillId="0" borderId="28"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4" xfId="0" applyBorder="1" applyAlignment="1" applyProtection="1">
      <alignment horizontal="center"/>
      <protection locked="0"/>
    </xf>
    <xf numFmtId="0" fontId="7" fillId="12" borderId="28" xfId="0" applyFont="1" applyFill="1" applyBorder="1" applyAlignment="1" applyProtection="1">
      <alignment horizontal="center" vertical="center" wrapText="1"/>
      <protection hidden="1"/>
    </xf>
    <xf numFmtId="0" fontId="7" fillId="12" borderId="33" xfId="0" applyFont="1" applyFill="1" applyBorder="1" applyAlignment="1" applyProtection="1">
      <alignment horizontal="center" vertical="center" wrapText="1"/>
      <protection hidden="1"/>
    </xf>
    <xf numFmtId="0" fontId="6" fillId="0" borderId="0" xfId="0" applyFont="1" applyBorder="1" applyAlignment="1">
      <alignment horizontal="center"/>
    </xf>
    <xf numFmtId="0" fontId="33"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6" fillId="0" borderId="0" xfId="0" applyFont="1" applyBorder="1" applyAlignment="1">
      <alignment horizontal="center" wrapText="1"/>
    </xf>
    <xf numFmtId="0" fontId="6" fillId="0" borderId="0" xfId="0" applyFont="1" applyBorder="1" applyAlignment="1">
      <alignment horizontal="center" vertical="center" wrapText="1"/>
    </xf>
    <xf numFmtId="0" fontId="7" fillId="0" borderId="0" xfId="0" applyFont="1" applyBorder="1" applyAlignment="1">
      <alignment horizontal="left" vertical="center" wrapText="1"/>
    </xf>
    <xf numFmtId="0" fontId="7" fillId="0" borderId="31" xfId="0" applyFont="1" applyBorder="1" applyAlignment="1">
      <alignment horizontal="center" vertical="center" wrapText="1"/>
    </xf>
    <xf numFmtId="0" fontId="7" fillId="0" borderId="0"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4" xfId="0" applyFont="1" applyBorder="1" applyAlignment="1">
      <alignment horizontal="center" vertical="center" wrapText="1"/>
    </xf>
    <xf numFmtId="0" fontId="33" fillId="0" borderId="0" xfId="0" applyFont="1" applyBorder="1" applyAlignment="1">
      <alignment horizontal="left" vertical="center" wrapText="1"/>
    </xf>
    <xf numFmtId="0" fontId="2" fillId="0" borderId="30" xfId="0" applyFont="1" applyBorder="1" applyAlignment="1">
      <alignment horizontal="center" vertical="center" wrapText="1"/>
    </xf>
    <xf numFmtId="0" fontId="2" fillId="0" borderId="0" xfId="0" applyFont="1" applyBorder="1" applyAlignment="1">
      <alignment horizontal="center" vertical="center" wrapText="1"/>
    </xf>
    <xf numFmtId="0" fontId="6" fillId="0" borderId="31" xfId="0" applyFont="1" applyBorder="1" applyAlignment="1">
      <alignment horizontal="center"/>
    </xf>
  </cellXfs>
  <cellStyles count="2">
    <cellStyle name="Normal" xfId="0" builtinId="0"/>
    <cellStyle name="Porcentaje" xfId="1" builtinId="5"/>
  </cellStyles>
  <dxfs count="32">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C" sz="1600" b="1">
                <a:latin typeface="Times New Roman" panose="02020603050405020304" pitchFamily="18" charset="0"/>
                <a:cs typeface="Times New Roman" panose="02020603050405020304" pitchFamily="18" charset="0"/>
              </a:rPr>
              <a:t>CAPACIDAD INSTITUCIONAL DE PROCESOS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C198-41F1-9FEF-A0C8AD225B1E}"/>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2-C198-41F1-9FEF-A0C8AD225B1E}"/>
              </c:ext>
            </c:extLst>
          </c:dPt>
          <c:dPt>
            <c:idx val="2"/>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3-C198-41F1-9FEF-A0C8AD225B1E}"/>
              </c:ext>
            </c:extLst>
          </c:dPt>
          <c:dPt>
            <c:idx val="3"/>
            <c:invertIfNegative val="0"/>
            <c:bubble3D val="0"/>
            <c:spPr>
              <a:solidFill>
                <a:srgbClr val="FFC000"/>
              </a:solidFill>
              <a:ln>
                <a:noFill/>
              </a:ln>
              <a:effectLst/>
            </c:spPr>
            <c:extLst>
              <c:ext xmlns:c16="http://schemas.microsoft.com/office/drawing/2014/chart" uri="{C3380CC4-5D6E-409C-BE32-E72D297353CC}">
                <c16:uniqueId val="{00000004-C198-41F1-9FEF-A0C8AD225B1E}"/>
              </c:ext>
            </c:extLst>
          </c:dPt>
          <c:dPt>
            <c:idx val="4"/>
            <c:invertIfNegative val="0"/>
            <c:bubble3D val="0"/>
            <c:spPr>
              <a:solidFill>
                <a:srgbClr val="FFFF00"/>
              </a:solidFill>
              <a:ln>
                <a:noFill/>
              </a:ln>
              <a:effectLst/>
            </c:spPr>
            <c:extLst>
              <c:ext xmlns:c16="http://schemas.microsoft.com/office/drawing/2014/chart" uri="{C3380CC4-5D6E-409C-BE32-E72D297353CC}">
                <c16:uniqueId val="{00000005-C198-41F1-9FEF-A0C8AD225B1E}"/>
              </c:ext>
            </c:extLst>
          </c:dPt>
          <c:dPt>
            <c:idx val="5"/>
            <c:invertIfNegative val="0"/>
            <c:bubble3D val="0"/>
            <c:spPr>
              <a:solidFill>
                <a:srgbClr val="92D050"/>
              </a:solidFill>
              <a:ln>
                <a:noFill/>
              </a:ln>
              <a:effectLst/>
            </c:spPr>
            <c:extLst>
              <c:ext xmlns:c16="http://schemas.microsoft.com/office/drawing/2014/chart" uri="{C3380CC4-5D6E-409C-BE32-E72D297353CC}">
                <c16:uniqueId val="{00000006-C198-41F1-9FEF-A0C8AD225B1E}"/>
              </c:ext>
            </c:extLst>
          </c:dPt>
          <c:dPt>
            <c:idx val="6"/>
            <c:invertIfNegative val="0"/>
            <c:bubble3D val="0"/>
            <c:spPr>
              <a:solidFill>
                <a:srgbClr val="00B050"/>
              </a:solidFill>
              <a:ln>
                <a:noFill/>
              </a:ln>
              <a:effectLst/>
            </c:spPr>
            <c:extLst>
              <c:ext xmlns:c16="http://schemas.microsoft.com/office/drawing/2014/chart" uri="{C3380CC4-5D6E-409C-BE32-E72D297353CC}">
                <c16:uniqueId val="{00000007-C198-41F1-9FEF-A0C8AD225B1E}"/>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'RESUMEN INSTITUCIONAL'!$C$113:$C$119</c:f>
              <c:strCache>
                <c:ptCount val="7"/>
                <c:pt idx="0">
                  <c:v>PROCESO NO IDENTIFICADO</c:v>
                </c:pt>
                <c:pt idx="1">
                  <c:v>NIVEL 0 PROCESO INCOMPLETO</c:v>
                </c:pt>
                <c:pt idx="2">
                  <c:v>NIVEL 1 PROCESO EJECUTADO</c:v>
                </c:pt>
                <c:pt idx="3">
                  <c:v>NIVEL 2 PROCESO GESTIONADO</c:v>
                </c:pt>
                <c:pt idx="4">
                  <c:v>NIVEL 3 PROCESO ESTABLECIDO</c:v>
                </c:pt>
                <c:pt idx="5">
                  <c:v>NIVEL 4 PROCESO PREDECIBLE</c:v>
                </c:pt>
                <c:pt idx="6">
                  <c:v>NIVEL 5 PROCESO INNOVADOR</c:v>
                </c:pt>
              </c:strCache>
            </c:strRef>
          </c:cat>
          <c:val>
            <c:numRef>
              <c:f>'RESUMEN INSTITUCIONAL'!$H$113:$H$119</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198-41F1-9FEF-A0C8AD225B1E}"/>
            </c:ext>
          </c:extLst>
        </c:ser>
        <c:dLbls>
          <c:showLegendKey val="0"/>
          <c:showVal val="0"/>
          <c:showCatName val="0"/>
          <c:showSerName val="0"/>
          <c:showPercent val="0"/>
          <c:showBubbleSize val="0"/>
        </c:dLbls>
        <c:gapWidth val="219"/>
        <c:overlap val="-27"/>
        <c:axId val="2050118671"/>
        <c:axId val="2004420287"/>
      </c:barChart>
      <c:catAx>
        <c:axId val="2050118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mn-cs"/>
              </a:defRPr>
            </a:pPr>
            <a:endParaRPr lang="es-EC"/>
          </a:p>
        </c:txPr>
        <c:crossAx val="2004420287"/>
        <c:crosses val="autoZero"/>
        <c:auto val="1"/>
        <c:lblAlgn val="ctr"/>
        <c:lblOffset val="100"/>
        <c:noMultiLvlLbl val="0"/>
      </c:catAx>
      <c:valAx>
        <c:axId val="20044202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2050118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s-EC"/>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_xlchart.v2.0</cx:f>
      </cx:strDim>
      <cx:numDim type="val">
        <cx:f dir="row">_xlchart.v2.1</cx:f>
      </cx:numDim>
    </cx:data>
    <cx:data id="1">
      <cx:strDim type="cat">
        <cx:f dir="row">_xlchart.v2.0</cx:f>
      </cx:strDim>
      <cx:numDim type="val">
        <cx:f dir="row">_xlchart.v2.2</cx:f>
      </cx:numDim>
    </cx:data>
  </cx:chartData>
  <cx:chart>
    <cx:title pos="t" align="ctr" overlay="0">
      <cx:tx>
        <cx:txData>
          <cx:v>ÍNDICE REAL DE CAPACIDAD DE PROCESOS</cx:v>
        </cx:txData>
      </cx:tx>
      <cx:txPr>
        <a:bodyPr spcFirstLastPara="1" vertOverflow="ellipsis" horzOverflow="overflow" wrap="square" lIns="0" tIns="0" rIns="0" bIns="0" anchor="ctr" anchorCtr="1"/>
        <a:lstStyle/>
        <a:p>
          <a:pPr algn="ctr" rtl="0">
            <a:defRPr/>
          </a:pPr>
          <a:r>
            <a:rPr lang="es-ES" sz="140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rPr>
            <a:t>ÍNDICE REAL DE CAPACIDAD DE PROCESOS</a:t>
          </a:r>
        </a:p>
      </cx:txPr>
    </cx:title>
    <cx:plotArea>
      <cx:plotAreaRegion>
        <cx:series layoutId="funnel" uniqueId="{2C360FCE-4205-42DD-8AFA-3736B2857566}" formatIdx="0">
          <cx:dataPt idx="0">
            <cx:spPr>
              <a:solidFill>
                <a:srgbClr val="1F497D">
                  <a:lumMod val="20000"/>
                  <a:lumOff val="80000"/>
                </a:srgbClr>
              </a:solidFill>
            </cx:spPr>
          </cx:dataPt>
          <cx:dataPt idx="1">
            <cx:spPr>
              <a:solidFill>
                <a:srgbClr val="9BBB59">
                  <a:lumMod val="60000"/>
                  <a:lumOff val="40000"/>
                </a:srgbClr>
              </a:solidFill>
            </cx:spPr>
          </cx:dataPt>
          <cx:dataPt idx="2">
            <cx:spPr>
              <a:solidFill>
                <a:srgbClr val="F79646">
                  <a:lumMod val="60000"/>
                  <a:lumOff val="40000"/>
                </a:srgbClr>
              </a:solidFill>
            </cx:spPr>
          </cx:dataPt>
          <cx:dataPt idx="3">
            <cx:spPr>
              <a:solidFill>
                <a:srgbClr val="8064A2">
                  <a:lumMod val="60000"/>
                  <a:lumOff val="40000"/>
                </a:srgbClr>
              </a:solidFill>
            </cx:spPr>
          </cx:dataPt>
          <cx:dataLabels>
            <cx:txPr>
              <a:bodyPr spcFirstLastPara="1" vertOverflow="ellipsis" horzOverflow="overflow" wrap="square" lIns="0" tIns="0" rIns="0" bIns="0" anchor="ctr" anchorCtr="1"/>
              <a:lstStyle/>
              <a:p>
                <a:pPr algn="ctr" rtl="0">
                  <a:defRPr sz="1600" b="1">
                    <a:latin typeface="Times New Roman" panose="02020603050405020304" pitchFamily="18" charset="0"/>
                    <a:ea typeface="Times New Roman" panose="02020603050405020304" pitchFamily="18" charset="0"/>
                    <a:cs typeface="Times New Roman" panose="02020603050405020304" pitchFamily="18" charset="0"/>
                  </a:defRPr>
                </a:pPr>
                <a:endParaRPr lang="es-ES" sz="160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endParaRPr>
              </a:p>
            </cx:txPr>
            <cx:visibility seriesName="0" categoryName="0" value="1"/>
          </cx:dataLabels>
          <cx:dataId val="0"/>
        </cx:series>
        <cx:series layoutId="funnel" hidden="1" uniqueId="{18F8224F-109A-4A5E-B392-1C3CDDDE22F9}" formatIdx="1">
          <cx:dataLabels>
            <cx:visibility seriesName="0" categoryName="0" value="1"/>
          </cx:dataLabels>
          <cx:dataId val="1"/>
        </cx:series>
      </cx:plotAreaRegion>
      <cx:axis id="0">
        <cx:catScaling gapWidth="0.0599999987"/>
        <cx:tickLabels/>
        <cx:txPr>
          <a:bodyPr spcFirstLastPara="1" vertOverflow="ellipsis" horzOverflow="overflow" wrap="square" lIns="0" tIns="0" rIns="0" bIns="0" anchor="ctr" anchorCtr="1"/>
          <a:lstStyle/>
          <a:p>
            <a:pPr algn="ctr" rtl="0">
              <a:defRPr sz="1050" b="1">
                <a:latin typeface="Times New Roman" panose="02020603050405020304" pitchFamily="18" charset="0"/>
                <a:ea typeface="Times New Roman" panose="02020603050405020304" pitchFamily="18" charset="0"/>
                <a:cs typeface="Times New Roman" panose="02020603050405020304" pitchFamily="18" charset="0"/>
              </a:defRPr>
            </a:pPr>
            <a:endParaRPr lang="es-ES" sz="105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endParaRPr>
          </a:p>
        </cx:txPr>
      </cx:axis>
    </cx:plotArea>
  </cx:chart>
  <cx:spPr>
    <a:ln>
      <a:solidFill>
        <a:schemeClr val="tx1"/>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_xlchart.v2.3</cx:f>
      </cx:strDim>
      <cx:numDim type="val">
        <cx:f dir="row">_xlchart.v2.4</cx:f>
      </cx:numDim>
    </cx:data>
    <cx:data id="1">
      <cx:strDim type="cat">
        <cx:f dir="row">_xlchart.v2.3</cx:f>
      </cx:strDim>
      <cx:numDim type="val">
        <cx:f dir="row">_xlchart.v2.5</cx:f>
      </cx:numDim>
    </cx:data>
  </cx:chartData>
  <cx:chart>
    <cx:title pos="t" align="ctr" overlay="0">
      <cx:tx>
        <cx:txData>
          <cx:v>ÍNDICE NORMALIZADO DE CAPACIDAD DE PROCESOS</cx:v>
        </cx:txData>
      </cx:tx>
      <cx:txPr>
        <a:bodyPr spcFirstLastPara="1" vertOverflow="ellipsis" horzOverflow="overflow" wrap="square" lIns="0" tIns="0" rIns="0" bIns="0" anchor="ctr" anchorCtr="1"/>
        <a:lstStyle/>
        <a:p>
          <a:pPr algn="ctr" rtl="0">
            <a:defRPr/>
          </a:pPr>
          <a:r>
            <a:rPr lang="es-ES" sz="140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rPr>
            <a:t>ÍNDICE NORMALIZADO DE CAPACIDAD DE PROCESOS</a:t>
          </a:r>
        </a:p>
      </cx:txPr>
    </cx:title>
    <cx:plotArea>
      <cx:plotAreaRegion>
        <cx:series layoutId="funnel" uniqueId="{2C360FCE-4205-42DD-8AFA-3736B2857566}" formatIdx="0">
          <cx:dataPt idx="0">
            <cx:spPr>
              <a:solidFill>
                <a:srgbClr val="1F497D">
                  <a:lumMod val="20000"/>
                  <a:lumOff val="80000"/>
                </a:srgbClr>
              </a:solidFill>
            </cx:spPr>
          </cx:dataPt>
          <cx:dataPt idx="1">
            <cx:spPr>
              <a:solidFill>
                <a:srgbClr val="9BBB59">
                  <a:lumMod val="60000"/>
                  <a:lumOff val="40000"/>
                </a:srgbClr>
              </a:solidFill>
            </cx:spPr>
          </cx:dataPt>
          <cx:dataPt idx="2">
            <cx:spPr>
              <a:solidFill>
                <a:srgbClr val="F79646">
                  <a:lumMod val="60000"/>
                  <a:lumOff val="40000"/>
                </a:srgbClr>
              </a:solidFill>
            </cx:spPr>
          </cx:dataPt>
          <cx:dataPt idx="3">
            <cx:spPr>
              <a:solidFill>
                <a:srgbClr val="8064A2">
                  <a:lumMod val="60000"/>
                  <a:lumOff val="40000"/>
                </a:srgbClr>
              </a:solidFill>
            </cx:spPr>
          </cx:dataPt>
          <cx:dataLabels>
            <cx:txPr>
              <a:bodyPr spcFirstLastPara="1" vertOverflow="ellipsis" horzOverflow="overflow" wrap="square" lIns="0" tIns="0" rIns="0" bIns="0" anchor="ctr" anchorCtr="1"/>
              <a:lstStyle/>
              <a:p>
                <a:pPr algn="ctr" rtl="0">
                  <a:defRPr sz="1600" b="1">
                    <a:latin typeface="Times New Roman" panose="02020603050405020304" pitchFamily="18" charset="0"/>
                    <a:ea typeface="Times New Roman" panose="02020603050405020304" pitchFamily="18" charset="0"/>
                    <a:cs typeface="Times New Roman" panose="02020603050405020304" pitchFamily="18" charset="0"/>
                  </a:defRPr>
                </a:pPr>
                <a:endParaRPr lang="es-ES" sz="160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endParaRPr>
              </a:p>
            </cx:txPr>
            <cx:visibility seriesName="0" categoryName="0" value="1"/>
          </cx:dataLabels>
          <cx:dataId val="0"/>
        </cx:series>
        <cx:series layoutId="funnel" hidden="1" uniqueId="{18F8224F-109A-4A5E-B392-1C3CDDDE22F9}" formatIdx="1">
          <cx:dataLabels>
            <cx:visibility seriesName="0" categoryName="0" value="1"/>
          </cx:dataLabels>
          <cx:dataId val="1"/>
        </cx:series>
      </cx:plotAreaRegion>
      <cx:axis id="0">
        <cx:catScaling gapWidth="0.0599999987"/>
        <cx:tickLabels/>
        <cx:txPr>
          <a:bodyPr spcFirstLastPara="1" vertOverflow="ellipsis" horzOverflow="overflow" wrap="square" lIns="0" tIns="0" rIns="0" bIns="0" anchor="ctr" anchorCtr="1"/>
          <a:lstStyle/>
          <a:p>
            <a:pPr algn="ctr" rtl="0">
              <a:defRPr sz="1050" b="1">
                <a:latin typeface="Times New Roman" panose="02020603050405020304" pitchFamily="18" charset="0"/>
                <a:ea typeface="Times New Roman" panose="02020603050405020304" pitchFamily="18" charset="0"/>
                <a:cs typeface="Times New Roman" panose="02020603050405020304" pitchFamily="18" charset="0"/>
              </a:defRPr>
            </a:pPr>
            <a:endParaRPr lang="es-ES" sz="1050" b="1" i="0" u="none" strike="noStrike" baseline="0">
              <a:solidFill>
                <a:sysClr val="windowText" lastClr="000000">
                  <a:lumMod val="65000"/>
                  <a:lumOff val="35000"/>
                </a:sysClr>
              </a:solidFill>
              <a:latin typeface="Times New Roman" panose="02020603050405020304" pitchFamily="18" charset="0"/>
              <a:cs typeface="Times New Roman" panose="02020603050405020304" pitchFamily="18" charset="0"/>
            </a:endParaRPr>
          </a:p>
        </cx:txPr>
      </cx:axis>
    </cx:plotArea>
  </cx:chart>
  <cx:spPr>
    <a:ln>
      <a:solidFill>
        <a:schemeClr val="tx1"/>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14/relationships/chartEx" Target="../charts/chartEx2.xml"/><Relationship Id="rId2" Type="http://schemas.microsoft.com/office/2014/relationships/chartEx" Target="../charts/chartEx1.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9525</xdr:colOff>
      <xdr:row>0</xdr:row>
      <xdr:rowOff>181026</xdr:rowOff>
    </xdr:from>
    <xdr:to>
      <xdr:col>7</xdr:col>
      <xdr:colOff>199158</xdr:colOff>
      <xdr:row>4</xdr:row>
      <xdr:rowOff>155864</xdr:rowOff>
    </xdr:to>
    <xdr:pic>
      <xdr:nvPicPr>
        <xdr:cNvPr id="2" name="Imagen 1">
          <a:extLst>
            <a:ext uri="{FF2B5EF4-FFF2-40B4-BE49-F238E27FC236}">
              <a16:creationId xmlns:a16="http://schemas.microsoft.com/office/drawing/2014/main" id="{695816A1-A2C8-4BE7-8BB1-F3957B19F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7509" t="40149" r="17006" b="46870"/>
        <a:stretch>
          <a:fillRect/>
        </a:stretch>
      </xdr:blipFill>
      <xdr:spPr bwMode="auto">
        <a:xfrm>
          <a:off x="2477366" y="181026"/>
          <a:ext cx="4926156" cy="736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682625</xdr:colOff>
      <xdr:row>0</xdr:row>
      <xdr:rowOff>103189</xdr:rowOff>
    </xdr:from>
    <xdr:to>
      <xdr:col>3</xdr:col>
      <xdr:colOff>2695718</xdr:colOff>
      <xdr:row>4</xdr:row>
      <xdr:rowOff>39689</xdr:rowOff>
    </xdr:to>
    <xdr:pic>
      <xdr:nvPicPr>
        <xdr:cNvPr id="2" name="Imagen 1">
          <a:extLst>
            <a:ext uri="{FF2B5EF4-FFF2-40B4-BE49-F238E27FC236}">
              <a16:creationId xmlns:a16="http://schemas.microsoft.com/office/drawing/2014/main" id="{426D3B06-167D-41B4-BD92-BC5C1C985F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7509" t="40149" r="17006" b="46870"/>
        <a:stretch>
          <a:fillRect/>
        </a:stretch>
      </xdr:blipFill>
      <xdr:spPr bwMode="auto">
        <a:xfrm>
          <a:off x="2365375" y="103189"/>
          <a:ext cx="4926156"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666750</xdr:colOff>
      <xdr:row>111</xdr:row>
      <xdr:rowOff>33337</xdr:rowOff>
    </xdr:from>
    <xdr:to>
      <xdr:col>17</xdr:col>
      <xdr:colOff>1190624</xdr:colOff>
      <xdr:row>119</xdr:row>
      <xdr:rowOff>523875</xdr:rowOff>
    </xdr:to>
    <xdr:graphicFrame macro="">
      <xdr:nvGraphicFramePr>
        <xdr:cNvPr id="2" name="Gráfico 1">
          <a:extLst>
            <a:ext uri="{FF2B5EF4-FFF2-40B4-BE49-F238E27FC236}">
              <a16:creationId xmlns:a16="http://schemas.microsoft.com/office/drawing/2014/main" id="{1251ADEF-0F11-4334-931B-6E40B28B6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678658</xdr:colOff>
      <xdr:row>121</xdr:row>
      <xdr:rowOff>92867</xdr:rowOff>
    </xdr:from>
    <xdr:to>
      <xdr:col>13</xdr:col>
      <xdr:colOff>702468</xdr:colOff>
      <xdr:row>132</xdr:row>
      <xdr:rowOff>202405</xdr:rowOff>
    </xdr:to>
    <mc:AlternateContent xmlns:mc="http://schemas.openxmlformats.org/markup-compatibility/2006">
      <mc:Choice xmlns:cx2="http://schemas.microsoft.com/office/drawing/2015/10/21/chartex" Requires="cx2">
        <xdr:graphicFrame macro="">
          <xdr:nvGraphicFramePr>
            <xdr:cNvPr id="3" name="Gráfico 2">
              <a:extLst>
                <a:ext uri="{FF2B5EF4-FFF2-40B4-BE49-F238E27FC236}">
                  <a16:creationId xmlns:a16="http://schemas.microsoft.com/office/drawing/2014/main" id="{D819B5B2-68EA-4B44-AB67-5E30CEF4591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1861008" y="35668742"/>
              <a:ext cx="5900735" cy="3576638"/>
            </a:xfrm>
            <a:prstGeom prst="rect">
              <a:avLst/>
            </a:prstGeom>
            <a:solidFill>
              <a:prstClr val="white"/>
            </a:solidFill>
            <a:ln w="1">
              <a:solidFill>
                <a:prstClr val="green"/>
              </a:solidFill>
            </a:ln>
          </xdr:spPr>
          <xdr:txBody>
            <a:bodyPr vertOverflow="clip" horzOverflow="clip"/>
            <a:lstStyle/>
            <a:p>
              <a:r>
                <a:rPr lang="es-EC"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13</xdr:col>
      <xdr:colOff>1223964</xdr:colOff>
      <xdr:row>121</xdr:row>
      <xdr:rowOff>78579</xdr:rowOff>
    </xdr:from>
    <xdr:to>
      <xdr:col>17</xdr:col>
      <xdr:colOff>1178718</xdr:colOff>
      <xdr:row>132</xdr:row>
      <xdr:rowOff>188117</xdr:rowOff>
    </xdr:to>
    <mc:AlternateContent xmlns:mc="http://schemas.openxmlformats.org/markup-compatibility/2006">
      <mc:Choice xmlns:cx2="http://schemas.microsoft.com/office/drawing/2015/10/21/chartex" Requires="cx2">
        <xdr:graphicFrame macro="">
          <xdr:nvGraphicFramePr>
            <xdr:cNvPr id="5" name="Gráfico 4">
              <a:extLst>
                <a:ext uri="{FF2B5EF4-FFF2-40B4-BE49-F238E27FC236}">
                  <a16:creationId xmlns:a16="http://schemas.microsoft.com/office/drawing/2014/main" id="{6E41B76F-F20F-41C5-9E71-3E1BCAA3033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8283239" y="35654454"/>
              <a:ext cx="6603204" cy="3576638"/>
            </a:xfrm>
            <a:prstGeom prst="rect">
              <a:avLst/>
            </a:prstGeom>
            <a:solidFill>
              <a:prstClr val="white"/>
            </a:solidFill>
            <a:ln w="1">
              <a:solidFill>
                <a:prstClr val="green"/>
              </a:solidFill>
            </a:ln>
          </xdr:spPr>
          <xdr:txBody>
            <a:bodyPr vertOverflow="clip" horzOverflow="clip"/>
            <a:lstStyle/>
            <a:p>
              <a:r>
                <a:rPr lang="es-EC"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9CEB9-47A4-4D4B-9E99-BC7643B582CC}">
  <dimension ref="B6:I24"/>
  <sheetViews>
    <sheetView showGridLines="0" zoomScaleNormal="100" zoomScaleSheetLayoutView="110" workbookViewId="0">
      <selection activeCell="M9" sqref="M9"/>
    </sheetView>
  </sheetViews>
  <sheetFormatPr baseColWidth="10" defaultRowHeight="15" x14ac:dyDescent="0.25"/>
  <cols>
    <col min="1" max="1" width="8.5703125" style="173" customWidth="1"/>
    <col min="2" max="2" width="9.140625" style="173" customWidth="1"/>
    <col min="3" max="3" width="19.28515625" style="173" customWidth="1"/>
    <col min="4" max="4" width="16.28515625" style="173" customWidth="1"/>
    <col min="5" max="5" width="16.42578125" style="173" customWidth="1"/>
    <col min="6" max="6" width="19.28515625" style="173" customWidth="1"/>
    <col min="7" max="7" width="19" style="173" customWidth="1"/>
    <col min="8" max="8" width="17.140625" style="173" customWidth="1"/>
    <col min="9" max="9" width="18.42578125" style="173" customWidth="1"/>
    <col min="10" max="16384" width="11.42578125" style="173"/>
  </cols>
  <sheetData>
    <row r="6" spans="2:9" ht="15.75" thickBot="1" x14ac:dyDescent="0.3"/>
    <row r="7" spans="2:9" ht="19.5" customHeight="1" thickBot="1" x14ac:dyDescent="0.3">
      <c r="B7" s="301" t="s">
        <v>249</v>
      </c>
      <c r="C7" s="302"/>
      <c r="D7" s="302"/>
      <c r="E7" s="302"/>
      <c r="F7" s="302"/>
      <c r="G7" s="302"/>
      <c r="H7" s="302"/>
      <c r="I7" s="303"/>
    </row>
    <row r="8" spans="2:9" ht="12" customHeight="1" thickBot="1" x14ac:dyDescent="0.3"/>
    <row r="9" spans="2:9" x14ac:dyDescent="0.25">
      <c r="B9" s="292" t="s">
        <v>269</v>
      </c>
      <c r="C9" s="293"/>
      <c r="D9" s="293"/>
      <c r="E9" s="293"/>
      <c r="F9" s="293"/>
      <c r="G9" s="293"/>
      <c r="H9" s="293"/>
      <c r="I9" s="294"/>
    </row>
    <row r="10" spans="2:9" x14ac:dyDescent="0.25">
      <c r="B10" s="295"/>
      <c r="C10" s="296"/>
      <c r="D10" s="296"/>
      <c r="E10" s="296"/>
      <c r="F10" s="296"/>
      <c r="G10" s="296"/>
      <c r="H10" s="296"/>
      <c r="I10" s="297"/>
    </row>
    <row r="11" spans="2:9" ht="15.75" thickBot="1" x14ac:dyDescent="0.3">
      <c r="B11" s="298"/>
      <c r="C11" s="299"/>
      <c r="D11" s="299"/>
      <c r="E11" s="299"/>
      <c r="F11" s="299"/>
      <c r="G11" s="299"/>
      <c r="H11" s="299"/>
      <c r="I11" s="300"/>
    </row>
    <row r="12" spans="2:9" ht="15.75" thickBot="1" x14ac:dyDescent="0.3"/>
    <row r="13" spans="2:9" ht="16.5" thickBot="1" x14ac:dyDescent="0.3">
      <c r="B13" s="286" t="s">
        <v>247</v>
      </c>
      <c r="C13" s="287"/>
      <c r="D13" s="287"/>
      <c r="E13" s="287"/>
      <c r="F13" s="287"/>
      <c r="G13" s="287"/>
      <c r="H13" s="287"/>
      <c r="I13" s="288"/>
    </row>
    <row r="14" spans="2:9" ht="21" customHeight="1" x14ac:dyDescent="0.25">
      <c r="B14" s="292" t="s">
        <v>248</v>
      </c>
      <c r="C14" s="293"/>
      <c r="D14" s="293"/>
      <c r="E14" s="293"/>
      <c r="F14" s="293"/>
      <c r="G14" s="293"/>
      <c r="H14" s="293"/>
      <c r="I14" s="294"/>
    </row>
    <row r="15" spans="2:9" ht="33" customHeight="1" thickBot="1" x14ac:dyDescent="0.3">
      <c r="B15" s="298"/>
      <c r="C15" s="299"/>
      <c r="D15" s="299"/>
      <c r="E15" s="299"/>
      <c r="F15" s="299"/>
      <c r="G15" s="299"/>
      <c r="H15" s="299"/>
      <c r="I15" s="300"/>
    </row>
    <row r="16" spans="2:9" ht="15.75" thickBot="1" x14ac:dyDescent="0.3"/>
    <row r="17" spans="2:9" ht="16.5" customHeight="1" thickBot="1" x14ac:dyDescent="0.3">
      <c r="B17" s="286" t="s">
        <v>250</v>
      </c>
      <c r="C17" s="287"/>
      <c r="D17" s="287"/>
      <c r="E17" s="287"/>
      <c r="F17" s="287"/>
      <c r="G17" s="287"/>
      <c r="H17" s="287"/>
      <c r="I17" s="288"/>
    </row>
    <row r="18" spans="2:9" ht="318.75" customHeight="1" x14ac:dyDescent="0.25">
      <c r="B18" s="307" t="s">
        <v>268</v>
      </c>
      <c r="C18" s="308"/>
      <c r="D18" s="308"/>
      <c r="E18" s="308"/>
      <c r="F18" s="308"/>
      <c r="G18" s="308"/>
      <c r="H18" s="308"/>
      <c r="I18" s="309"/>
    </row>
    <row r="19" spans="2:9" s="174" customFormat="1" ht="63.75" customHeight="1" x14ac:dyDescent="0.25">
      <c r="B19" s="283" t="s">
        <v>237</v>
      </c>
      <c r="C19" s="284"/>
      <c r="D19" s="284"/>
      <c r="E19" s="284"/>
      <c r="F19" s="284"/>
      <c r="G19" s="284"/>
      <c r="H19" s="284"/>
      <c r="I19" s="285"/>
    </row>
    <row r="20" spans="2:9" s="174" customFormat="1" ht="58.5" customHeight="1" x14ac:dyDescent="0.25">
      <c r="B20" s="304" t="s">
        <v>238</v>
      </c>
      <c r="C20" s="305"/>
      <c r="D20" s="305"/>
      <c r="E20" s="305"/>
      <c r="F20" s="305"/>
      <c r="G20" s="305"/>
      <c r="H20" s="305"/>
      <c r="I20" s="306"/>
    </row>
    <row r="21" spans="2:9" s="174" customFormat="1" ht="69.75" customHeight="1" x14ac:dyDescent="0.25">
      <c r="B21" s="304" t="s">
        <v>239</v>
      </c>
      <c r="C21" s="305"/>
      <c r="D21" s="305"/>
      <c r="E21" s="305"/>
      <c r="F21" s="305"/>
      <c r="G21" s="305"/>
      <c r="H21" s="305"/>
      <c r="I21" s="306"/>
    </row>
    <row r="22" spans="2:9" s="174" customFormat="1" ht="216.75" customHeight="1" x14ac:dyDescent="0.25">
      <c r="B22" s="283" t="s">
        <v>266</v>
      </c>
      <c r="C22" s="284"/>
      <c r="D22" s="284"/>
      <c r="E22" s="284"/>
      <c r="F22" s="284"/>
      <c r="G22" s="284"/>
      <c r="H22" s="284"/>
      <c r="I22" s="285"/>
    </row>
    <row r="23" spans="2:9" s="174" customFormat="1" ht="347.25" customHeight="1" x14ac:dyDescent="0.25">
      <c r="B23" s="283" t="s">
        <v>267</v>
      </c>
      <c r="C23" s="284"/>
      <c r="D23" s="284"/>
      <c r="E23" s="284"/>
      <c r="F23" s="284"/>
      <c r="G23" s="284"/>
      <c r="H23" s="284"/>
      <c r="I23" s="285"/>
    </row>
    <row r="24" spans="2:9" ht="273.75" customHeight="1" thickBot="1" x14ac:dyDescent="0.3">
      <c r="B24" s="289" t="s">
        <v>265</v>
      </c>
      <c r="C24" s="290"/>
      <c r="D24" s="290"/>
      <c r="E24" s="290"/>
      <c r="F24" s="290"/>
      <c r="G24" s="290"/>
      <c r="H24" s="290"/>
      <c r="I24" s="291"/>
    </row>
  </sheetData>
  <sheetProtection algorithmName="SHA-512" hashValue="P5i83ZWf4r8ZyvCfamkh/njFEhC+NnnlJkOn7SquxKM4fF/qC1cZ406cHU78SekL2tK72ETc/YYyK59e5vNLjQ==" saltValue="n4GDDLC9Dw1ulMu4vsiS/Q==" spinCount="100000" sheet="1" objects="1" scenarios="1"/>
  <mergeCells count="12">
    <mergeCell ref="B22:I22"/>
    <mergeCell ref="B17:I17"/>
    <mergeCell ref="B24:I24"/>
    <mergeCell ref="B9:I11"/>
    <mergeCell ref="B7:I7"/>
    <mergeCell ref="B19:I19"/>
    <mergeCell ref="B20:I20"/>
    <mergeCell ref="B21:I21"/>
    <mergeCell ref="B18:I18"/>
    <mergeCell ref="B13:I13"/>
    <mergeCell ref="B14:I15"/>
    <mergeCell ref="B23:I23"/>
  </mergeCells>
  <pageMargins left="0.7" right="0.7" top="0.75" bottom="0.75" header="0.3" footer="0.3"/>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BC08-D471-4E03-84E6-BE6A10CEFAF9}">
  <dimension ref="A5:D143"/>
  <sheetViews>
    <sheetView showGridLines="0" zoomScale="110" zoomScaleNormal="110" workbookViewId="0">
      <selection activeCell="A65" sqref="A65"/>
    </sheetView>
  </sheetViews>
  <sheetFormatPr baseColWidth="10" defaultRowHeight="15.75" x14ac:dyDescent="0.25"/>
  <cols>
    <col min="1" max="1" width="11.42578125" style="175"/>
    <col min="2" max="2" width="13.85546875" style="176" customWidth="1"/>
    <col min="3" max="3" width="43.7109375" style="176" customWidth="1"/>
    <col min="4" max="4" width="57.5703125" style="177" customWidth="1"/>
    <col min="5" max="5" width="9.140625" style="177" customWidth="1"/>
    <col min="6" max="6" width="7.140625" style="177" customWidth="1"/>
    <col min="7" max="16384" width="11.42578125" style="177"/>
  </cols>
  <sheetData>
    <row r="5" spans="2:4" ht="16.5" thickBot="1" x14ac:dyDescent="0.3"/>
    <row r="6" spans="2:4" ht="24.75" customHeight="1" thickBot="1" x14ac:dyDescent="0.3">
      <c r="B6" s="310" t="s">
        <v>125</v>
      </c>
      <c r="C6" s="311"/>
      <c r="D6" s="312"/>
    </row>
    <row r="7" spans="2:4" ht="35.25" customHeight="1" x14ac:dyDescent="0.25">
      <c r="B7" s="316" t="s">
        <v>240</v>
      </c>
      <c r="C7" s="317"/>
      <c r="D7" s="318"/>
    </row>
    <row r="8" spans="2:4" ht="35.25" customHeight="1" x14ac:dyDescent="0.25">
      <c r="B8" s="313" t="s">
        <v>241</v>
      </c>
      <c r="C8" s="314"/>
      <c r="D8" s="315"/>
    </row>
    <row r="9" spans="2:4" ht="68.25" customHeight="1" x14ac:dyDescent="0.25">
      <c r="B9" s="313" t="s">
        <v>263</v>
      </c>
      <c r="C9" s="314"/>
      <c r="D9" s="315"/>
    </row>
    <row r="10" spans="2:4" ht="69.75" customHeight="1" thickBot="1" x14ac:dyDescent="0.3">
      <c r="B10" s="319" t="s">
        <v>264</v>
      </c>
      <c r="C10" s="320"/>
      <c r="D10" s="321"/>
    </row>
    <row r="11" spans="2:4" ht="21.75" customHeight="1" thickBot="1" x14ac:dyDescent="0.3">
      <c r="B11" s="178"/>
      <c r="C11" s="178"/>
      <c r="D11" s="178"/>
    </row>
    <row r="12" spans="2:4" ht="36" customHeight="1" thickBot="1" x14ac:dyDescent="0.3">
      <c r="B12" s="179" t="s">
        <v>5</v>
      </c>
      <c r="C12" s="180" t="s">
        <v>93</v>
      </c>
      <c r="D12" s="179" t="s">
        <v>10</v>
      </c>
    </row>
    <row r="13" spans="2:4" ht="76.5" customHeight="1" x14ac:dyDescent="0.25">
      <c r="B13" s="181" t="s">
        <v>83</v>
      </c>
      <c r="C13" s="182" t="s">
        <v>87</v>
      </c>
      <c r="D13" s="183" t="s">
        <v>118</v>
      </c>
    </row>
    <row r="14" spans="2:4" ht="63" x14ac:dyDescent="0.25">
      <c r="B14" s="184" t="s">
        <v>26</v>
      </c>
      <c r="C14" s="185" t="s">
        <v>88</v>
      </c>
      <c r="D14" s="186" t="s">
        <v>119</v>
      </c>
    </row>
    <row r="15" spans="2:4" ht="88.5" customHeight="1" x14ac:dyDescent="0.25">
      <c r="B15" s="184" t="s">
        <v>27</v>
      </c>
      <c r="C15" s="185" t="s">
        <v>89</v>
      </c>
      <c r="D15" s="186" t="s">
        <v>246</v>
      </c>
    </row>
    <row r="16" spans="2:4" ht="79.5" customHeight="1" x14ac:dyDescent="0.25">
      <c r="B16" s="184" t="s">
        <v>29</v>
      </c>
      <c r="C16" s="185" t="s">
        <v>90</v>
      </c>
      <c r="D16" s="186" t="s">
        <v>120</v>
      </c>
    </row>
    <row r="17" spans="2:4" ht="68.25" customHeight="1" x14ac:dyDescent="0.25">
      <c r="B17" s="184" t="s">
        <v>31</v>
      </c>
      <c r="C17" s="185" t="s">
        <v>91</v>
      </c>
      <c r="D17" s="186" t="s">
        <v>121</v>
      </c>
    </row>
    <row r="18" spans="2:4" ht="73.5" customHeight="1" thickBot="1" x14ac:dyDescent="0.3">
      <c r="B18" s="187" t="s">
        <v>33</v>
      </c>
      <c r="C18" s="188" t="s">
        <v>92</v>
      </c>
      <c r="D18" s="189" t="s">
        <v>122</v>
      </c>
    </row>
    <row r="19" spans="2:4" ht="25.5" customHeight="1" thickBot="1" x14ac:dyDescent="0.3">
      <c r="B19" s="178"/>
      <c r="C19" s="178"/>
      <c r="D19" s="178"/>
    </row>
    <row r="20" spans="2:4" ht="22.5" customHeight="1" thickBot="1" x14ac:dyDescent="0.3">
      <c r="B20" s="301" t="s">
        <v>192</v>
      </c>
      <c r="C20" s="302"/>
      <c r="D20" s="303"/>
    </row>
    <row r="21" spans="2:4" ht="16.5" thickBot="1" x14ac:dyDescent="0.3">
      <c r="B21" s="190" t="s">
        <v>6</v>
      </c>
      <c r="C21" s="179" t="s">
        <v>9</v>
      </c>
      <c r="D21" s="180" t="s">
        <v>10</v>
      </c>
    </row>
    <row r="22" spans="2:4" ht="57.75" customHeight="1" x14ac:dyDescent="0.25">
      <c r="B22" s="191" t="s">
        <v>0</v>
      </c>
      <c r="C22" s="192" t="s">
        <v>11</v>
      </c>
      <c r="D22" s="193" t="s">
        <v>12</v>
      </c>
    </row>
    <row r="23" spans="2:4" ht="70.5" customHeight="1" x14ac:dyDescent="0.25">
      <c r="B23" s="194" t="s">
        <v>1</v>
      </c>
      <c r="C23" s="195" t="s">
        <v>13</v>
      </c>
      <c r="D23" s="186" t="s">
        <v>14</v>
      </c>
    </row>
    <row r="24" spans="2:4" ht="53.25" customHeight="1" x14ac:dyDescent="0.25">
      <c r="B24" s="194" t="s">
        <v>2</v>
      </c>
      <c r="C24" s="195" t="s">
        <v>15</v>
      </c>
      <c r="D24" s="186" t="s">
        <v>16</v>
      </c>
    </row>
    <row r="25" spans="2:4" ht="67.5" customHeight="1" thickBot="1" x14ac:dyDescent="0.3">
      <c r="B25" s="196" t="s">
        <v>3</v>
      </c>
      <c r="C25" s="197" t="s">
        <v>17</v>
      </c>
      <c r="D25" s="189" t="s">
        <v>18</v>
      </c>
    </row>
    <row r="26" spans="2:4" ht="16.5" thickBot="1" x14ac:dyDescent="0.3"/>
    <row r="27" spans="2:4" ht="16.5" thickBot="1" x14ac:dyDescent="0.3">
      <c r="B27" s="198" t="s">
        <v>6</v>
      </c>
      <c r="C27" s="199" t="s">
        <v>9</v>
      </c>
      <c r="D27" s="200" t="s">
        <v>86</v>
      </c>
    </row>
    <row r="28" spans="2:4" x14ac:dyDescent="0.25">
      <c r="B28" s="201" t="s">
        <v>0</v>
      </c>
      <c r="C28" s="202" t="s">
        <v>11</v>
      </c>
      <c r="D28" s="203" t="s">
        <v>20</v>
      </c>
    </row>
    <row r="29" spans="2:4" x14ac:dyDescent="0.25">
      <c r="B29" s="194" t="s">
        <v>1</v>
      </c>
      <c r="C29" s="204" t="s">
        <v>13</v>
      </c>
      <c r="D29" s="205" t="s">
        <v>21</v>
      </c>
    </row>
    <row r="30" spans="2:4" x14ac:dyDescent="0.25">
      <c r="B30" s="194" t="s">
        <v>2</v>
      </c>
      <c r="C30" s="204" t="s">
        <v>15</v>
      </c>
      <c r="D30" s="205" t="s">
        <v>22</v>
      </c>
    </row>
    <row r="31" spans="2:4" ht="16.5" thickBot="1" x14ac:dyDescent="0.3">
      <c r="B31" s="196" t="s">
        <v>3</v>
      </c>
      <c r="C31" s="206" t="s">
        <v>17</v>
      </c>
      <c r="D31" s="207" t="s">
        <v>23</v>
      </c>
    </row>
    <row r="33" spans="1:4" ht="16.5" thickBot="1" x14ac:dyDescent="0.3"/>
    <row r="34" spans="1:4" ht="21.75" customHeight="1" thickBot="1" x14ac:dyDescent="0.3">
      <c r="B34" s="208" t="s">
        <v>5</v>
      </c>
      <c r="C34" s="209" t="s">
        <v>24</v>
      </c>
      <c r="D34" s="210" t="s">
        <v>25</v>
      </c>
    </row>
    <row r="35" spans="1:4" ht="21.75" customHeight="1" x14ac:dyDescent="0.25">
      <c r="B35" s="211" t="s">
        <v>83</v>
      </c>
      <c r="C35" s="212" t="s">
        <v>230</v>
      </c>
      <c r="D35" s="213" t="s">
        <v>85</v>
      </c>
    </row>
    <row r="36" spans="1:4" ht="40.5" customHeight="1" x14ac:dyDescent="0.25">
      <c r="B36" s="194" t="s">
        <v>26</v>
      </c>
      <c r="C36" s="214" t="s">
        <v>231</v>
      </c>
      <c r="D36" s="205" t="s">
        <v>84</v>
      </c>
    </row>
    <row r="37" spans="1:4" ht="54" customHeight="1" x14ac:dyDescent="0.25">
      <c r="B37" s="194" t="s">
        <v>27</v>
      </c>
      <c r="C37" s="214" t="s">
        <v>232</v>
      </c>
      <c r="D37" s="205" t="s">
        <v>28</v>
      </c>
    </row>
    <row r="38" spans="1:4" ht="48" customHeight="1" x14ac:dyDescent="0.25">
      <c r="B38" s="194" t="s">
        <v>29</v>
      </c>
      <c r="C38" s="214" t="s">
        <v>233</v>
      </c>
      <c r="D38" s="205" t="s">
        <v>30</v>
      </c>
    </row>
    <row r="39" spans="1:4" ht="53.25" customHeight="1" x14ac:dyDescent="0.25">
      <c r="B39" s="194" t="s">
        <v>31</v>
      </c>
      <c r="C39" s="214" t="s">
        <v>234</v>
      </c>
      <c r="D39" s="205" t="s">
        <v>32</v>
      </c>
    </row>
    <row r="40" spans="1:4" ht="54.75" customHeight="1" thickBot="1" x14ac:dyDescent="0.3">
      <c r="B40" s="196" t="s">
        <v>33</v>
      </c>
      <c r="C40" s="215" t="s">
        <v>235</v>
      </c>
      <c r="D40" s="207" t="s">
        <v>34</v>
      </c>
    </row>
    <row r="43" spans="1:4" x14ac:dyDescent="0.25">
      <c r="A43" s="175">
        <v>0</v>
      </c>
    </row>
    <row r="44" spans="1:4" x14ac:dyDescent="0.25">
      <c r="A44" s="175">
        <v>0.01</v>
      </c>
    </row>
    <row r="45" spans="1:4" x14ac:dyDescent="0.25">
      <c r="A45" s="175">
        <v>0.02</v>
      </c>
    </row>
    <row r="46" spans="1:4" x14ac:dyDescent="0.25">
      <c r="A46" s="175">
        <v>0.03</v>
      </c>
    </row>
    <row r="47" spans="1:4" x14ac:dyDescent="0.25">
      <c r="A47" s="175">
        <v>0.04</v>
      </c>
    </row>
    <row r="48" spans="1:4" x14ac:dyDescent="0.25">
      <c r="A48" s="175">
        <v>0.05</v>
      </c>
    </row>
    <row r="49" spans="1:1" x14ac:dyDescent="0.25">
      <c r="A49" s="175">
        <v>0.06</v>
      </c>
    </row>
    <row r="50" spans="1:1" x14ac:dyDescent="0.25">
      <c r="A50" s="175">
        <v>7.0000000000000007E-2</v>
      </c>
    </row>
    <row r="51" spans="1:1" x14ac:dyDescent="0.25">
      <c r="A51" s="175">
        <v>0.08</v>
      </c>
    </row>
    <row r="52" spans="1:1" x14ac:dyDescent="0.25">
      <c r="A52" s="175">
        <v>0.09</v>
      </c>
    </row>
    <row r="53" spans="1:1" x14ac:dyDescent="0.25">
      <c r="A53" s="175">
        <v>0.1</v>
      </c>
    </row>
    <row r="54" spans="1:1" x14ac:dyDescent="0.25">
      <c r="A54" s="175">
        <v>0.11</v>
      </c>
    </row>
    <row r="55" spans="1:1" x14ac:dyDescent="0.25">
      <c r="A55" s="175">
        <v>0.12</v>
      </c>
    </row>
    <row r="56" spans="1:1" x14ac:dyDescent="0.25">
      <c r="A56" s="175">
        <v>0.13</v>
      </c>
    </row>
    <row r="57" spans="1:1" x14ac:dyDescent="0.25">
      <c r="A57" s="175">
        <v>0.14000000000000001</v>
      </c>
    </row>
    <row r="58" spans="1:1" x14ac:dyDescent="0.25">
      <c r="A58" s="175">
        <v>0.15</v>
      </c>
    </row>
    <row r="59" spans="1:1" x14ac:dyDescent="0.25">
      <c r="A59" s="175">
        <v>0.16</v>
      </c>
    </row>
    <row r="60" spans="1:1" x14ac:dyDescent="0.25">
      <c r="A60" s="175">
        <v>0.17</v>
      </c>
    </row>
    <row r="61" spans="1:1" x14ac:dyDescent="0.25">
      <c r="A61" s="175">
        <v>0.18</v>
      </c>
    </row>
    <row r="62" spans="1:1" x14ac:dyDescent="0.25">
      <c r="A62" s="175">
        <v>0.19</v>
      </c>
    </row>
    <row r="63" spans="1:1" x14ac:dyDescent="0.25">
      <c r="A63" s="175">
        <v>0.2</v>
      </c>
    </row>
    <row r="64" spans="1:1" x14ac:dyDescent="0.25">
      <c r="A64" s="175">
        <v>0.21</v>
      </c>
    </row>
    <row r="65" spans="1:1" x14ac:dyDescent="0.25">
      <c r="A65" s="175">
        <v>0.22</v>
      </c>
    </row>
    <row r="66" spans="1:1" x14ac:dyDescent="0.25">
      <c r="A66" s="175">
        <v>0.23</v>
      </c>
    </row>
    <row r="67" spans="1:1" x14ac:dyDescent="0.25">
      <c r="A67" s="175">
        <v>0.24</v>
      </c>
    </row>
    <row r="68" spans="1:1" x14ac:dyDescent="0.25">
      <c r="A68" s="175">
        <v>0.25</v>
      </c>
    </row>
    <row r="69" spans="1:1" x14ac:dyDescent="0.25">
      <c r="A69" s="175">
        <v>0.26</v>
      </c>
    </row>
    <row r="70" spans="1:1" x14ac:dyDescent="0.25">
      <c r="A70" s="175">
        <v>0.27</v>
      </c>
    </row>
    <row r="71" spans="1:1" x14ac:dyDescent="0.25">
      <c r="A71" s="175">
        <v>0.28000000000000003</v>
      </c>
    </row>
    <row r="72" spans="1:1" x14ac:dyDescent="0.25">
      <c r="A72" s="175">
        <v>0.28999999999999998</v>
      </c>
    </row>
    <row r="73" spans="1:1" x14ac:dyDescent="0.25">
      <c r="A73" s="175">
        <v>0.3</v>
      </c>
    </row>
    <row r="74" spans="1:1" x14ac:dyDescent="0.25">
      <c r="A74" s="175">
        <v>0.31</v>
      </c>
    </row>
    <row r="75" spans="1:1" x14ac:dyDescent="0.25">
      <c r="A75" s="175">
        <v>0.32</v>
      </c>
    </row>
    <row r="76" spans="1:1" x14ac:dyDescent="0.25">
      <c r="A76" s="175">
        <v>0.33</v>
      </c>
    </row>
    <row r="77" spans="1:1" x14ac:dyDescent="0.25">
      <c r="A77" s="175">
        <v>0.34</v>
      </c>
    </row>
    <row r="78" spans="1:1" x14ac:dyDescent="0.25">
      <c r="A78" s="175">
        <v>0.35</v>
      </c>
    </row>
    <row r="79" spans="1:1" x14ac:dyDescent="0.25">
      <c r="A79" s="175">
        <v>0.36</v>
      </c>
    </row>
    <row r="80" spans="1:1" x14ac:dyDescent="0.25">
      <c r="A80" s="175">
        <v>0.37</v>
      </c>
    </row>
    <row r="81" spans="1:1" x14ac:dyDescent="0.25">
      <c r="A81" s="175">
        <v>0.38</v>
      </c>
    </row>
    <row r="82" spans="1:1" x14ac:dyDescent="0.25">
      <c r="A82" s="175">
        <v>0.39</v>
      </c>
    </row>
    <row r="83" spans="1:1" x14ac:dyDescent="0.25">
      <c r="A83" s="175">
        <v>0.4</v>
      </c>
    </row>
    <row r="84" spans="1:1" x14ac:dyDescent="0.25">
      <c r="A84" s="175">
        <v>0.41</v>
      </c>
    </row>
    <row r="85" spans="1:1" x14ac:dyDescent="0.25">
      <c r="A85" s="175">
        <v>0.42</v>
      </c>
    </row>
    <row r="86" spans="1:1" x14ac:dyDescent="0.25">
      <c r="A86" s="175">
        <v>0.43</v>
      </c>
    </row>
    <row r="87" spans="1:1" x14ac:dyDescent="0.25">
      <c r="A87" s="175">
        <v>0.44</v>
      </c>
    </row>
    <row r="88" spans="1:1" x14ac:dyDescent="0.25">
      <c r="A88" s="175">
        <v>0.45</v>
      </c>
    </row>
    <row r="89" spans="1:1" x14ac:dyDescent="0.25">
      <c r="A89" s="175">
        <v>0.46</v>
      </c>
    </row>
    <row r="90" spans="1:1" x14ac:dyDescent="0.25">
      <c r="A90" s="175">
        <v>0.47</v>
      </c>
    </row>
    <row r="91" spans="1:1" x14ac:dyDescent="0.25">
      <c r="A91" s="175">
        <v>0.48</v>
      </c>
    </row>
    <row r="92" spans="1:1" x14ac:dyDescent="0.25">
      <c r="A92" s="175">
        <v>0.49</v>
      </c>
    </row>
    <row r="93" spans="1:1" x14ac:dyDescent="0.25">
      <c r="A93" s="175">
        <v>0.5</v>
      </c>
    </row>
    <row r="94" spans="1:1" x14ac:dyDescent="0.25">
      <c r="A94" s="175">
        <v>0.51</v>
      </c>
    </row>
    <row r="95" spans="1:1" x14ac:dyDescent="0.25">
      <c r="A95" s="175">
        <v>0.52</v>
      </c>
    </row>
    <row r="96" spans="1:1" x14ac:dyDescent="0.25">
      <c r="A96" s="175">
        <v>0.53</v>
      </c>
    </row>
    <row r="97" spans="1:1" x14ac:dyDescent="0.25">
      <c r="A97" s="175">
        <v>0.54</v>
      </c>
    </row>
    <row r="98" spans="1:1" x14ac:dyDescent="0.25">
      <c r="A98" s="175">
        <v>0.55000000000000004</v>
      </c>
    </row>
    <row r="99" spans="1:1" x14ac:dyDescent="0.25">
      <c r="A99" s="175">
        <v>0.56000000000000005</v>
      </c>
    </row>
    <row r="100" spans="1:1" x14ac:dyDescent="0.25">
      <c r="A100" s="175">
        <v>0.56999999999999995</v>
      </c>
    </row>
    <row r="101" spans="1:1" x14ac:dyDescent="0.25">
      <c r="A101" s="175">
        <v>0.57999999999999996</v>
      </c>
    </row>
    <row r="102" spans="1:1" x14ac:dyDescent="0.25">
      <c r="A102" s="175">
        <v>0.59</v>
      </c>
    </row>
    <row r="103" spans="1:1" x14ac:dyDescent="0.25">
      <c r="A103" s="175">
        <v>0.6</v>
      </c>
    </row>
    <row r="104" spans="1:1" x14ac:dyDescent="0.25">
      <c r="A104" s="175">
        <v>0.61</v>
      </c>
    </row>
    <row r="105" spans="1:1" x14ac:dyDescent="0.25">
      <c r="A105" s="175">
        <v>0.62</v>
      </c>
    </row>
    <row r="106" spans="1:1" x14ac:dyDescent="0.25">
      <c r="A106" s="175">
        <v>0.63</v>
      </c>
    </row>
    <row r="107" spans="1:1" x14ac:dyDescent="0.25">
      <c r="A107" s="175">
        <v>0.64</v>
      </c>
    </row>
    <row r="108" spans="1:1" x14ac:dyDescent="0.25">
      <c r="A108" s="175">
        <v>0.65</v>
      </c>
    </row>
    <row r="109" spans="1:1" x14ac:dyDescent="0.25">
      <c r="A109" s="175">
        <v>0.66</v>
      </c>
    </row>
    <row r="110" spans="1:1" x14ac:dyDescent="0.25">
      <c r="A110" s="175">
        <v>0.67</v>
      </c>
    </row>
    <row r="111" spans="1:1" x14ac:dyDescent="0.25">
      <c r="A111" s="175">
        <v>0.68</v>
      </c>
    </row>
    <row r="112" spans="1:1" x14ac:dyDescent="0.25">
      <c r="A112" s="175">
        <v>0.69</v>
      </c>
    </row>
    <row r="113" spans="1:1" x14ac:dyDescent="0.25">
      <c r="A113" s="175">
        <v>0.7</v>
      </c>
    </row>
    <row r="114" spans="1:1" x14ac:dyDescent="0.25">
      <c r="A114" s="175">
        <v>0.71</v>
      </c>
    </row>
    <row r="115" spans="1:1" x14ac:dyDescent="0.25">
      <c r="A115" s="175">
        <v>0.72</v>
      </c>
    </row>
    <row r="116" spans="1:1" x14ac:dyDescent="0.25">
      <c r="A116" s="175">
        <v>0.73</v>
      </c>
    </row>
    <row r="117" spans="1:1" x14ac:dyDescent="0.25">
      <c r="A117" s="175">
        <v>0.74</v>
      </c>
    </row>
    <row r="118" spans="1:1" x14ac:dyDescent="0.25">
      <c r="A118" s="175">
        <v>0.75</v>
      </c>
    </row>
    <row r="119" spans="1:1" x14ac:dyDescent="0.25">
      <c r="A119" s="175">
        <v>0.76</v>
      </c>
    </row>
    <row r="120" spans="1:1" x14ac:dyDescent="0.25">
      <c r="A120" s="175">
        <v>0.77</v>
      </c>
    </row>
    <row r="121" spans="1:1" x14ac:dyDescent="0.25">
      <c r="A121" s="175">
        <v>0.78</v>
      </c>
    </row>
    <row r="122" spans="1:1" x14ac:dyDescent="0.25">
      <c r="A122" s="175">
        <v>0.79</v>
      </c>
    </row>
    <row r="123" spans="1:1" x14ac:dyDescent="0.25">
      <c r="A123" s="175">
        <v>0.8</v>
      </c>
    </row>
    <row r="124" spans="1:1" x14ac:dyDescent="0.25">
      <c r="A124" s="175">
        <v>0.81</v>
      </c>
    </row>
    <row r="125" spans="1:1" x14ac:dyDescent="0.25">
      <c r="A125" s="175">
        <v>0.82</v>
      </c>
    </row>
    <row r="126" spans="1:1" x14ac:dyDescent="0.25">
      <c r="A126" s="175">
        <v>0.83</v>
      </c>
    </row>
    <row r="127" spans="1:1" x14ac:dyDescent="0.25">
      <c r="A127" s="175">
        <v>0.84</v>
      </c>
    </row>
    <row r="128" spans="1:1" x14ac:dyDescent="0.25">
      <c r="A128" s="175">
        <v>0.85</v>
      </c>
    </row>
    <row r="129" spans="1:1" x14ac:dyDescent="0.25">
      <c r="A129" s="175">
        <v>0.86</v>
      </c>
    </row>
    <row r="130" spans="1:1" x14ac:dyDescent="0.25">
      <c r="A130" s="175">
        <v>0.87</v>
      </c>
    </row>
    <row r="131" spans="1:1" x14ac:dyDescent="0.25">
      <c r="A131" s="175">
        <v>0.88</v>
      </c>
    </row>
    <row r="132" spans="1:1" x14ac:dyDescent="0.25">
      <c r="A132" s="175">
        <v>0.89</v>
      </c>
    </row>
    <row r="133" spans="1:1" x14ac:dyDescent="0.25">
      <c r="A133" s="175">
        <v>0.9</v>
      </c>
    </row>
    <row r="134" spans="1:1" x14ac:dyDescent="0.25">
      <c r="A134" s="175">
        <v>0.91</v>
      </c>
    </row>
    <row r="135" spans="1:1" x14ac:dyDescent="0.25">
      <c r="A135" s="175">
        <v>0.92</v>
      </c>
    </row>
    <row r="136" spans="1:1" x14ac:dyDescent="0.25">
      <c r="A136" s="175">
        <v>0.93</v>
      </c>
    </row>
    <row r="137" spans="1:1" x14ac:dyDescent="0.25">
      <c r="A137" s="175">
        <v>0.94</v>
      </c>
    </row>
    <row r="138" spans="1:1" x14ac:dyDescent="0.25">
      <c r="A138" s="175">
        <v>0.95</v>
      </c>
    </row>
    <row r="139" spans="1:1" x14ac:dyDescent="0.25">
      <c r="A139" s="175">
        <v>0.96</v>
      </c>
    </row>
    <row r="140" spans="1:1" x14ac:dyDescent="0.25">
      <c r="A140" s="175">
        <v>0.97</v>
      </c>
    </row>
    <row r="141" spans="1:1" x14ac:dyDescent="0.25">
      <c r="A141" s="175">
        <v>0.98</v>
      </c>
    </row>
    <row r="142" spans="1:1" x14ac:dyDescent="0.25">
      <c r="A142" s="175">
        <v>0.99</v>
      </c>
    </row>
    <row r="143" spans="1:1" x14ac:dyDescent="0.25">
      <c r="A143" s="175">
        <v>1</v>
      </c>
    </row>
  </sheetData>
  <sheetProtection algorithmName="SHA-512" hashValue="PAlCsyeMGE4Qj/0G82Dx260XUoHWkL/ILsdzm9UfsvnYo+HZUMnUWXP9NAJQRR0nzmPk87oLuy+14N8zSWHm9w==" saltValue="2S37fF99OwQfr4P6jIs80Q==" spinCount="100000" sheet="1" objects="1" scenarios="1"/>
  <mergeCells count="6">
    <mergeCell ref="B6:D6"/>
    <mergeCell ref="B8:D8"/>
    <mergeCell ref="B20:D20"/>
    <mergeCell ref="B7:D7"/>
    <mergeCell ref="B9:D9"/>
    <mergeCell ref="B10:D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8"/>
  <sheetViews>
    <sheetView showGridLines="0" tabSelected="1" topLeftCell="J1" zoomScaleNormal="100" workbookViewId="0">
      <selection activeCell="I28" sqref="I28:I31"/>
    </sheetView>
  </sheetViews>
  <sheetFormatPr baseColWidth="10" defaultColWidth="9.140625" defaultRowHeight="20.25" x14ac:dyDescent="0.25"/>
  <cols>
    <col min="1" max="2" width="7.5703125" style="56" customWidth="1"/>
    <col min="3" max="3" width="16" style="49" customWidth="1"/>
    <col min="4" max="4" width="19.5703125" style="49" customWidth="1"/>
    <col min="5" max="5" width="18" style="49" customWidth="1"/>
    <col min="6" max="6" width="39" style="50" customWidth="1"/>
    <col min="7" max="7" width="23.5703125" style="51" customWidth="1"/>
    <col min="8" max="8" width="27.28515625" style="51" customWidth="1"/>
    <col min="9" max="9" width="36" style="52" customWidth="1"/>
    <col min="10" max="10" width="59.140625" style="52" customWidth="1"/>
    <col min="11" max="11" width="22.85546875" style="53" customWidth="1"/>
    <col min="12" max="12" width="39.85546875" style="54" customWidth="1"/>
    <col min="13" max="13" width="35" style="54" customWidth="1"/>
    <col min="14" max="14" width="31.85546875" style="54" customWidth="1"/>
    <col min="15" max="15" width="27.28515625" style="55" customWidth="1"/>
    <col min="16" max="16" width="8.140625" style="56" customWidth="1"/>
    <col min="17" max="17" width="7.42578125" style="56" customWidth="1"/>
    <col min="18" max="19" width="9.140625" style="56"/>
    <col min="20" max="16384" width="9.140625" style="27"/>
  </cols>
  <sheetData>
    <row r="1" spans="1:19" ht="21" thickBot="1" x14ac:dyDescent="0.3"/>
    <row r="2" spans="1:19" ht="25.5" customHeight="1" x14ac:dyDescent="0.25">
      <c r="C2" s="351" t="s">
        <v>75</v>
      </c>
      <c r="D2" s="352"/>
      <c r="E2" s="353"/>
      <c r="F2" s="375" t="s">
        <v>152</v>
      </c>
      <c r="G2" s="376"/>
      <c r="H2" s="376"/>
      <c r="I2" s="376"/>
      <c r="J2" s="376"/>
      <c r="K2" s="376"/>
      <c r="L2" s="376"/>
      <c r="M2" s="377"/>
      <c r="N2" s="216" t="s">
        <v>19</v>
      </c>
      <c r="O2" s="217" t="s">
        <v>225</v>
      </c>
    </row>
    <row r="3" spans="1:19" ht="15.75" customHeight="1" x14ac:dyDescent="0.25">
      <c r="C3" s="354"/>
      <c r="D3" s="355"/>
      <c r="E3" s="356"/>
      <c r="F3" s="378"/>
      <c r="G3" s="379"/>
      <c r="H3" s="379"/>
      <c r="I3" s="379"/>
      <c r="J3" s="379"/>
      <c r="K3" s="379"/>
      <c r="L3" s="379"/>
      <c r="M3" s="380"/>
      <c r="N3" s="218" t="s">
        <v>76</v>
      </c>
      <c r="O3" s="219" t="s">
        <v>77</v>
      </c>
    </row>
    <row r="4" spans="1:19" ht="15.75" customHeight="1" x14ac:dyDescent="0.25">
      <c r="C4" s="354"/>
      <c r="D4" s="355"/>
      <c r="E4" s="356"/>
      <c r="F4" s="378"/>
      <c r="G4" s="379"/>
      <c r="H4" s="379"/>
      <c r="I4" s="379"/>
      <c r="J4" s="379"/>
      <c r="K4" s="379"/>
      <c r="L4" s="379"/>
      <c r="M4" s="380"/>
      <c r="N4" s="218" t="s">
        <v>78</v>
      </c>
      <c r="O4" s="220" t="s">
        <v>79</v>
      </c>
    </row>
    <row r="5" spans="1:19" ht="16.5" customHeight="1" thickBot="1" x14ac:dyDescent="0.3">
      <c r="C5" s="357"/>
      <c r="D5" s="358"/>
      <c r="E5" s="359"/>
      <c r="F5" s="381"/>
      <c r="G5" s="382"/>
      <c r="H5" s="382"/>
      <c r="I5" s="382"/>
      <c r="J5" s="382"/>
      <c r="K5" s="382"/>
      <c r="L5" s="382"/>
      <c r="M5" s="383"/>
      <c r="N5" s="221" t="s">
        <v>80</v>
      </c>
      <c r="O5" s="222" t="s">
        <v>81</v>
      </c>
    </row>
    <row r="6" spans="1:19" ht="16.5" thickBot="1" x14ac:dyDescent="0.3">
      <c r="C6" s="8"/>
      <c r="D6" s="8"/>
      <c r="E6" s="8"/>
      <c r="F6" s="8"/>
      <c r="G6" s="8"/>
      <c r="H6" s="8"/>
      <c r="I6" s="8"/>
      <c r="J6" s="8"/>
      <c r="K6" s="8"/>
      <c r="L6" s="8"/>
      <c r="M6" s="8"/>
      <c r="N6" s="8"/>
      <c r="O6" s="8"/>
    </row>
    <row r="7" spans="1:19" ht="24" customHeight="1" thickBot="1" x14ac:dyDescent="0.3">
      <c r="C7" s="360" t="s">
        <v>271</v>
      </c>
      <c r="D7" s="361"/>
      <c r="E7" s="362"/>
      <c r="F7" s="366"/>
      <c r="G7" s="367"/>
      <c r="H7" s="367"/>
      <c r="I7" s="367"/>
      <c r="J7" s="367"/>
      <c r="K7" s="367"/>
      <c r="L7" s="367"/>
      <c r="M7" s="367"/>
      <c r="N7" s="367"/>
      <c r="O7" s="368"/>
    </row>
    <row r="8" spans="1:19" ht="24" customHeight="1" thickBot="1" x14ac:dyDescent="0.3">
      <c r="C8" s="360" t="s">
        <v>140</v>
      </c>
      <c r="D8" s="361"/>
      <c r="E8" s="362"/>
      <c r="F8" s="366"/>
      <c r="G8" s="367"/>
      <c r="H8" s="367"/>
      <c r="I8" s="367"/>
      <c r="J8" s="367"/>
      <c r="K8" s="367"/>
      <c r="L8" s="367"/>
      <c r="M8" s="367"/>
      <c r="N8" s="367"/>
      <c r="O8" s="368"/>
    </row>
    <row r="9" spans="1:19" ht="15.75" x14ac:dyDescent="0.25">
      <c r="C9" s="389"/>
      <c r="D9" s="390"/>
      <c r="E9" s="390"/>
      <c r="F9" s="390"/>
      <c r="G9" s="390"/>
      <c r="H9" s="390"/>
      <c r="I9" s="390"/>
      <c r="J9" s="390"/>
      <c r="K9" s="390"/>
      <c r="L9" s="390"/>
      <c r="M9" s="390"/>
      <c r="N9" s="390"/>
      <c r="O9" s="391"/>
    </row>
    <row r="10" spans="1:19" ht="6" customHeight="1" thickBot="1" x14ac:dyDescent="0.3">
      <c r="C10" s="392"/>
      <c r="D10" s="393"/>
      <c r="E10" s="393"/>
      <c r="F10" s="393"/>
      <c r="G10" s="393"/>
      <c r="H10" s="393"/>
      <c r="I10" s="393"/>
      <c r="J10" s="393"/>
      <c r="K10" s="393"/>
      <c r="L10" s="393"/>
      <c r="M10" s="393"/>
      <c r="N10" s="393"/>
      <c r="O10" s="394"/>
    </row>
    <row r="11" spans="1:19" s="58" customFormat="1" ht="47.25" customHeight="1" thickBot="1" x14ac:dyDescent="0.35">
      <c r="A11" s="57"/>
      <c r="B11" s="57"/>
      <c r="C11" s="223" t="s">
        <v>6</v>
      </c>
      <c r="D11" s="224" t="s">
        <v>41</v>
      </c>
      <c r="E11" s="225" t="s">
        <v>5</v>
      </c>
      <c r="F11" s="225" t="s">
        <v>145</v>
      </c>
      <c r="G11" s="225" t="s">
        <v>4</v>
      </c>
      <c r="H11" s="225" t="s">
        <v>8</v>
      </c>
      <c r="I11" s="225" t="s">
        <v>82</v>
      </c>
      <c r="J11" s="225" t="s">
        <v>135</v>
      </c>
      <c r="K11" s="226" t="s">
        <v>35</v>
      </c>
      <c r="L11" s="225" t="s">
        <v>40</v>
      </c>
      <c r="M11" s="225" t="s">
        <v>143</v>
      </c>
      <c r="N11" s="227" t="s">
        <v>144</v>
      </c>
      <c r="O11" s="269" t="s">
        <v>9</v>
      </c>
      <c r="P11" s="57"/>
      <c r="Q11" s="57"/>
      <c r="R11" s="57"/>
      <c r="S11" s="57"/>
    </row>
    <row r="12" spans="1:19" ht="51.75" customHeight="1" x14ac:dyDescent="0.25">
      <c r="C12" s="372"/>
      <c r="D12" s="369"/>
      <c r="E12" s="69" t="s">
        <v>95</v>
      </c>
      <c r="F12" s="363" t="s">
        <v>100</v>
      </c>
      <c r="G12" s="70" t="s">
        <v>42</v>
      </c>
      <c r="H12" s="335" t="s">
        <v>193</v>
      </c>
      <c r="I12" s="348" t="s">
        <v>236</v>
      </c>
      <c r="J12" s="71" t="s">
        <v>7</v>
      </c>
      <c r="K12" s="72" t="s">
        <v>44</v>
      </c>
      <c r="L12" s="59"/>
      <c r="M12" s="59"/>
      <c r="N12" s="59"/>
      <c r="O12" s="98" t="str">
        <f>IF(N12="","N/A",IF(N12&lt;=15%,"N",IF(N12&lt;=50%,"P",IF(N12&lt;=85%,"M","T"))))</f>
        <v>N/A</v>
      </c>
    </row>
    <row r="13" spans="1:19" ht="58.5" customHeight="1" x14ac:dyDescent="0.25">
      <c r="C13" s="373"/>
      <c r="D13" s="370"/>
      <c r="E13" s="73" t="s">
        <v>95</v>
      </c>
      <c r="F13" s="364"/>
      <c r="G13" s="74" t="s">
        <v>42</v>
      </c>
      <c r="H13" s="336"/>
      <c r="I13" s="349"/>
      <c r="J13" s="75" t="s">
        <v>194</v>
      </c>
      <c r="K13" s="76" t="s">
        <v>45</v>
      </c>
      <c r="L13" s="61"/>
      <c r="M13" s="61"/>
      <c r="N13" s="61"/>
      <c r="O13" s="99" t="str">
        <f>IF(N13="","N/A",IF(N13&lt;=15%,"N",IF(N13&lt;=50%,"P",IF(N13&lt;=85%,"M","T"))))</f>
        <v>N/A</v>
      </c>
    </row>
    <row r="14" spans="1:19" ht="57.75" customHeight="1" x14ac:dyDescent="0.25">
      <c r="C14" s="373"/>
      <c r="D14" s="370"/>
      <c r="E14" s="73" t="s">
        <v>95</v>
      </c>
      <c r="F14" s="364"/>
      <c r="G14" s="74" t="s">
        <v>42</v>
      </c>
      <c r="H14" s="336"/>
      <c r="I14" s="349"/>
      <c r="J14" s="75" t="s">
        <v>154</v>
      </c>
      <c r="K14" s="76" t="s">
        <v>46</v>
      </c>
      <c r="L14" s="61"/>
      <c r="M14" s="61"/>
      <c r="N14" s="61"/>
      <c r="O14" s="99" t="str">
        <f t="shared" ref="O14:O51" si="0">IF(N14="","N/A",IF(N14&lt;=15%,"N",IF(N14&lt;=50%,"P",IF(N14&lt;=85%,"M","T"))))</f>
        <v>N/A</v>
      </c>
    </row>
    <row r="15" spans="1:19" ht="76.5" customHeight="1" thickBot="1" x14ac:dyDescent="0.3">
      <c r="C15" s="373"/>
      <c r="D15" s="370"/>
      <c r="E15" s="77" t="s">
        <v>95</v>
      </c>
      <c r="F15" s="365"/>
      <c r="G15" s="78" t="s">
        <v>42</v>
      </c>
      <c r="H15" s="337"/>
      <c r="I15" s="350"/>
      <c r="J15" s="79" t="s">
        <v>195</v>
      </c>
      <c r="K15" s="80" t="s">
        <v>146</v>
      </c>
      <c r="L15" s="62"/>
      <c r="M15" s="63"/>
      <c r="N15" s="63"/>
      <c r="O15" s="100" t="str">
        <f t="shared" si="0"/>
        <v>N/A</v>
      </c>
    </row>
    <row r="16" spans="1:19" ht="62.25" customHeight="1" x14ac:dyDescent="0.25">
      <c r="C16" s="373"/>
      <c r="D16" s="370"/>
      <c r="E16" s="81" t="s">
        <v>94</v>
      </c>
      <c r="F16" s="395" t="s">
        <v>101</v>
      </c>
      <c r="G16" s="82" t="s">
        <v>147</v>
      </c>
      <c r="H16" s="388" t="s">
        <v>127</v>
      </c>
      <c r="I16" s="387" t="s">
        <v>141</v>
      </c>
      <c r="J16" s="83" t="s">
        <v>74</v>
      </c>
      <c r="K16" s="84" t="s">
        <v>44</v>
      </c>
      <c r="L16" s="64"/>
      <c r="M16" s="64"/>
      <c r="N16" s="59"/>
      <c r="O16" s="101" t="str">
        <f t="shared" si="0"/>
        <v>N/A</v>
      </c>
    </row>
    <row r="17" spans="3:15" ht="62.25" customHeight="1" x14ac:dyDescent="0.25">
      <c r="C17" s="373"/>
      <c r="D17" s="370"/>
      <c r="E17" s="85" t="s">
        <v>94</v>
      </c>
      <c r="F17" s="364"/>
      <c r="G17" s="74" t="s">
        <v>147</v>
      </c>
      <c r="H17" s="336"/>
      <c r="I17" s="349"/>
      <c r="J17" s="75" t="s">
        <v>70</v>
      </c>
      <c r="K17" s="76" t="s">
        <v>45</v>
      </c>
      <c r="L17" s="61"/>
      <c r="M17" s="61"/>
      <c r="N17" s="61"/>
      <c r="O17" s="99" t="str">
        <f t="shared" si="0"/>
        <v>N/A</v>
      </c>
    </row>
    <row r="18" spans="3:15" ht="80.25" customHeight="1" x14ac:dyDescent="0.25">
      <c r="C18" s="373"/>
      <c r="D18" s="370"/>
      <c r="E18" s="85" t="s">
        <v>94</v>
      </c>
      <c r="F18" s="364"/>
      <c r="G18" s="74" t="s">
        <v>147</v>
      </c>
      <c r="H18" s="336"/>
      <c r="I18" s="349"/>
      <c r="J18" s="75" t="s">
        <v>38</v>
      </c>
      <c r="K18" s="76" t="s">
        <v>46</v>
      </c>
      <c r="L18" s="61"/>
      <c r="M18" s="61"/>
      <c r="N18" s="61"/>
      <c r="O18" s="99" t="str">
        <f t="shared" si="0"/>
        <v>N/A</v>
      </c>
    </row>
    <row r="19" spans="3:15" ht="75.75" thickBot="1" x14ac:dyDescent="0.3">
      <c r="C19" s="373"/>
      <c r="D19" s="370"/>
      <c r="E19" s="86" t="s">
        <v>94</v>
      </c>
      <c r="F19" s="365"/>
      <c r="G19" s="78" t="s">
        <v>147</v>
      </c>
      <c r="H19" s="337"/>
      <c r="I19" s="350"/>
      <c r="J19" s="87" t="s">
        <v>71</v>
      </c>
      <c r="K19" s="80" t="s">
        <v>146</v>
      </c>
      <c r="L19" s="63"/>
      <c r="M19" s="63"/>
      <c r="N19" s="63"/>
      <c r="O19" s="100" t="str">
        <f t="shared" si="0"/>
        <v>N/A</v>
      </c>
    </row>
    <row r="20" spans="3:15" ht="78.75" customHeight="1" x14ac:dyDescent="0.25">
      <c r="C20" s="373"/>
      <c r="D20" s="370"/>
      <c r="E20" s="88" t="s">
        <v>96</v>
      </c>
      <c r="F20" s="363" t="s">
        <v>36</v>
      </c>
      <c r="G20" s="82" t="s">
        <v>148</v>
      </c>
      <c r="H20" s="335" t="s">
        <v>126</v>
      </c>
      <c r="I20" s="335" t="s">
        <v>142</v>
      </c>
      <c r="J20" s="89" t="s">
        <v>64</v>
      </c>
      <c r="K20" s="72" t="s">
        <v>44</v>
      </c>
      <c r="L20" s="59"/>
      <c r="M20" s="59"/>
      <c r="N20" s="59"/>
      <c r="O20" s="98" t="str">
        <f t="shared" si="0"/>
        <v>N/A</v>
      </c>
    </row>
    <row r="21" spans="3:15" ht="64.5" customHeight="1" x14ac:dyDescent="0.25">
      <c r="C21" s="373"/>
      <c r="D21" s="370"/>
      <c r="E21" s="85" t="s">
        <v>96</v>
      </c>
      <c r="F21" s="364"/>
      <c r="G21" s="82" t="s">
        <v>148</v>
      </c>
      <c r="H21" s="336"/>
      <c r="I21" s="336"/>
      <c r="J21" s="90" t="s">
        <v>54</v>
      </c>
      <c r="K21" s="76" t="s">
        <v>45</v>
      </c>
      <c r="L21" s="61"/>
      <c r="M21" s="61"/>
      <c r="N21" s="61"/>
      <c r="O21" s="99" t="str">
        <f t="shared" si="0"/>
        <v>N/A</v>
      </c>
    </row>
    <row r="22" spans="3:15" ht="75" x14ac:dyDescent="0.25">
      <c r="C22" s="373"/>
      <c r="D22" s="370"/>
      <c r="E22" s="85" t="s">
        <v>96</v>
      </c>
      <c r="F22" s="364"/>
      <c r="G22" s="82" t="s">
        <v>148</v>
      </c>
      <c r="H22" s="336"/>
      <c r="I22" s="336"/>
      <c r="J22" s="90" t="s">
        <v>72</v>
      </c>
      <c r="K22" s="76" t="s">
        <v>46</v>
      </c>
      <c r="L22" s="61"/>
      <c r="M22" s="61"/>
      <c r="N22" s="61"/>
      <c r="O22" s="99" t="str">
        <f t="shared" si="0"/>
        <v>N/A</v>
      </c>
    </row>
    <row r="23" spans="3:15" ht="79.5" customHeight="1" thickBot="1" x14ac:dyDescent="0.3">
      <c r="C23" s="373"/>
      <c r="D23" s="370"/>
      <c r="E23" s="86" t="s">
        <v>96</v>
      </c>
      <c r="F23" s="365"/>
      <c r="G23" s="78" t="s">
        <v>148</v>
      </c>
      <c r="H23" s="337"/>
      <c r="I23" s="337"/>
      <c r="J23" s="79" t="s">
        <v>55</v>
      </c>
      <c r="K23" s="80" t="s">
        <v>146</v>
      </c>
      <c r="L23" s="63"/>
      <c r="M23" s="63"/>
      <c r="N23" s="63"/>
      <c r="O23" s="100" t="str">
        <f t="shared" si="0"/>
        <v>N/A</v>
      </c>
    </row>
    <row r="24" spans="3:15" ht="60" customHeight="1" x14ac:dyDescent="0.25">
      <c r="C24" s="373"/>
      <c r="D24" s="370"/>
      <c r="E24" s="88" t="s">
        <v>96</v>
      </c>
      <c r="F24" s="363" t="s">
        <v>36</v>
      </c>
      <c r="G24" s="82" t="s">
        <v>73</v>
      </c>
      <c r="H24" s="335" t="s">
        <v>128</v>
      </c>
      <c r="I24" s="335" t="s">
        <v>43</v>
      </c>
      <c r="J24" s="89" t="s">
        <v>60</v>
      </c>
      <c r="K24" s="72" t="s">
        <v>44</v>
      </c>
      <c r="L24" s="59"/>
      <c r="M24" s="59"/>
      <c r="N24" s="59"/>
      <c r="O24" s="98" t="str">
        <f t="shared" si="0"/>
        <v>N/A</v>
      </c>
    </row>
    <row r="25" spans="3:15" ht="75" x14ac:dyDescent="0.25">
      <c r="C25" s="373"/>
      <c r="D25" s="370"/>
      <c r="E25" s="85" t="s">
        <v>96</v>
      </c>
      <c r="F25" s="364"/>
      <c r="G25" s="74" t="s">
        <v>73</v>
      </c>
      <c r="H25" s="336"/>
      <c r="I25" s="336"/>
      <c r="J25" s="90" t="s">
        <v>56</v>
      </c>
      <c r="K25" s="76" t="s">
        <v>45</v>
      </c>
      <c r="L25" s="61"/>
      <c r="M25" s="61"/>
      <c r="N25" s="61"/>
      <c r="O25" s="99" t="str">
        <f t="shared" si="0"/>
        <v>N/A</v>
      </c>
    </row>
    <row r="26" spans="3:15" ht="81.75" customHeight="1" x14ac:dyDescent="0.25">
      <c r="C26" s="373"/>
      <c r="D26" s="370"/>
      <c r="E26" s="85" t="s">
        <v>96</v>
      </c>
      <c r="F26" s="364"/>
      <c r="G26" s="74" t="s">
        <v>73</v>
      </c>
      <c r="H26" s="336"/>
      <c r="I26" s="336"/>
      <c r="J26" s="90" t="s">
        <v>57</v>
      </c>
      <c r="K26" s="76" t="s">
        <v>46</v>
      </c>
      <c r="L26" s="61"/>
      <c r="M26" s="61"/>
      <c r="N26" s="61"/>
      <c r="O26" s="99" t="str">
        <f t="shared" si="0"/>
        <v>N/A</v>
      </c>
    </row>
    <row r="27" spans="3:15" ht="90" customHeight="1" thickBot="1" x14ac:dyDescent="0.3">
      <c r="C27" s="373"/>
      <c r="D27" s="370"/>
      <c r="E27" s="86" t="s">
        <v>96</v>
      </c>
      <c r="F27" s="365"/>
      <c r="G27" s="78" t="s">
        <v>73</v>
      </c>
      <c r="H27" s="337"/>
      <c r="I27" s="337"/>
      <c r="J27" s="79" t="s">
        <v>58</v>
      </c>
      <c r="K27" s="80" t="s">
        <v>146</v>
      </c>
      <c r="L27" s="63"/>
      <c r="M27" s="63"/>
      <c r="N27" s="63"/>
      <c r="O27" s="100" t="str">
        <f t="shared" si="0"/>
        <v>N/A</v>
      </c>
    </row>
    <row r="28" spans="3:15" ht="66" customHeight="1" x14ac:dyDescent="0.25">
      <c r="C28" s="373"/>
      <c r="D28" s="370"/>
      <c r="E28" s="88" t="s">
        <v>97</v>
      </c>
      <c r="F28" s="363" t="s">
        <v>37</v>
      </c>
      <c r="G28" s="82" t="s">
        <v>149</v>
      </c>
      <c r="H28" s="335" t="s">
        <v>129</v>
      </c>
      <c r="I28" s="335" t="s">
        <v>136</v>
      </c>
      <c r="J28" s="89" t="s">
        <v>61</v>
      </c>
      <c r="K28" s="72" t="s">
        <v>44</v>
      </c>
      <c r="L28" s="59"/>
      <c r="M28" s="59"/>
      <c r="N28" s="59"/>
      <c r="O28" s="98" t="str">
        <f t="shared" si="0"/>
        <v>N/A</v>
      </c>
    </row>
    <row r="29" spans="3:15" ht="63.75" customHeight="1" x14ac:dyDescent="0.25">
      <c r="C29" s="373"/>
      <c r="D29" s="370"/>
      <c r="E29" s="85" t="s">
        <v>97</v>
      </c>
      <c r="F29" s="364"/>
      <c r="G29" s="74" t="s">
        <v>149</v>
      </c>
      <c r="H29" s="336"/>
      <c r="I29" s="336"/>
      <c r="J29" s="90" t="s">
        <v>62</v>
      </c>
      <c r="K29" s="76" t="s">
        <v>45</v>
      </c>
      <c r="L29" s="61"/>
      <c r="M29" s="61"/>
      <c r="N29" s="61"/>
      <c r="O29" s="99" t="str">
        <f t="shared" si="0"/>
        <v>N/A</v>
      </c>
    </row>
    <row r="30" spans="3:15" ht="101.25" customHeight="1" x14ac:dyDescent="0.25">
      <c r="C30" s="373"/>
      <c r="D30" s="370"/>
      <c r="E30" s="85" t="s">
        <v>97</v>
      </c>
      <c r="F30" s="364"/>
      <c r="G30" s="74" t="s">
        <v>149</v>
      </c>
      <c r="H30" s="336"/>
      <c r="I30" s="336"/>
      <c r="J30" s="90" t="s">
        <v>39</v>
      </c>
      <c r="K30" s="76" t="s">
        <v>46</v>
      </c>
      <c r="L30" s="61"/>
      <c r="M30" s="61"/>
      <c r="N30" s="61"/>
      <c r="O30" s="99" t="str">
        <f t="shared" si="0"/>
        <v>N/A</v>
      </c>
    </row>
    <row r="31" spans="3:15" ht="106.5" customHeight="1" thickBot="1" x14ac:dyDescent="0.3">
      <c r="C31" s="373"/>
      <c r="D31" s="370"/>
      <c r="E31" s="86" t="s">
        <v>97</v>
      </c>
      <c r="F31" s="365"/>
      <c r="G31" s="78" t="s">
        <v>149</v>
      </c>
      <c r="H31" s="337"/>
      <c r="I31" s="337"/>
      <c r="J31" s="79" t="s">
        <v>65</v>
      </c>
      <c r="K31" s="80" t="s">
        <v>146</v>
      </c>
      <c r="L31" s="63"/>
      <c r="M31" s="63"/>
      <c r="N31" s="63"/>
      <c r="O31" s="100" t="str">
        <f t="shared" si="0"/>
        <v>N/A</v>
      </c>
    </row>
    <row r="32" spans="3:15" ht="72" customHeight="1" x14ac:dyDescent="0.25">
      <c r="C32" s="373"/>
      <c r="D32" s="370"/>
      <c r="E32" s="88" t="s">
        <v>97</v>
      </c>
      <c r="F32" s="363" t="s">
        <v>37</v>
      </c>
      <c r="G32" s="82" t="s">
        <v>150</v>
      </c>
      <c r="H32" s="335" t="s">
        <v>130</v>
      </c>
      <c r="I32" s="335" t="s">
        <v>137</v>
      </c>
      <c r="J32" s="89" t="s">
        <v>59</v>
      </c>
      <c r="K32" s="72" t="s">
        <v>44</v>
      </c>
      <c r="L32" s="59"/>
      <c r="M32" s="59"/>
      <c r="N32" s="59"/>
      <c r="O32" s="98" t="str">
        <f t="shared" si="0"/>
        <v>N/A</v>
      </c>
    </row>
    <row r="33" spans="3:15" ht="51.75" customHeight="1" x14ac:dyDescent="0.25">
      <c r="C33" s="373"/>
      <c r="D33" s="370"/>
      <c r="E33" s="85" t="s">
        <v>97</v>
      </c>
      <c r="F33" s="364"/>
      <c r="G33" s="74" t="s">
        <v>150</v>
      </c>
      <c r="H33" s="336"/>
      <c r="I33" s="336"/>
      <c r="J33" s="90" t="s">
        <v>66</v>
      </c>
      <c r="K33" s="76" t="s">
        <v>45</v>
      </c>
      <c r="L33" s="61"/>
      <c r="M33" s="61"/>
      <c r="N33" s="61"/>
      <c r="O33" s="99" t="str">
        <f t="shared" si="0"/>
        <v>N/A</v>
      </c>
    </row>
    <row r="34" spans="3:15" ht="66.75" customHeight="1" x14ac:dyDescent="0.25">
      <c r="C34" s="373"/>
      <c r="D34" s="370"/>
      <c r="E34" s="85" t="s">
        <v>97</v>
      </c>
      <c r="F34" s="364"/>
      <c r="G34" s="74" t="s">
        <v>150</v>
      </c>
      <c r="H34" s="336"/>
      <c r="I34" s="336"/>
      <c r="J34" s="90" t="s">
        <v>67</v>
      </c>
      <c r="K34" s="76" t="s">
        <v>46</v>
      </c>
      <c r="L34" s="61"/>
      <c r="M34" s="61"/>
      <c r="N34" s="61"/>
      <c r="O34" s="99" t="str">
        <f t="shared" si="0"/>
        <v>N/A</v>
      </c>
    </row>
    <row r="35" spans="3:15" ht="106.5" customHeight="1" thickBot="1" x14ac:dyDescent="0.3">
      <c r="C35" s="373"/>
      <c r="D35" s="370"/>
      <c r="E35" s="86" t="s">
        <v>97</v>
      </c>
      <c r="F35" s="365"/>
      <c r="G35" s="78" t="s">
        <v>150</v>
      </c>
      <c r="H35" s="337"/>
      <c r="I35" s="337"/>
      <c r="J35" s="79" t="s">
        <v>103</v>
      </c>
      <c r="K35" s="80" t="s">
        <v>146</v>
      </c>
      <c r="L35" s="63"/>
      <c r="M35" s="63"/>
      <c r="N35" s="63"/>
      <c r="O35" s="100" t="str">
        <f t="shared" si="0"/>
        <v>N/A</v>
      </c>
    </row>
    <row r="36" spans="3:15" ht="63.75" customHeight="1" x14ac:dyDescent="0.25">
      <c r="C36" s="373"/>
      <c r="D36" s="370"/>
      <c r="E36" s="91" t="s">
        <v>98</v>
      </c>
      <c r="F36" s="384" t="s">
        <v>48</v>
      </c>
      <c r="G36" s="82" t="s">
        <v>124</v>
      </c>
      <c r="H36" s="335" t="s">
        <v>131</v>
      </c>
      <c r="I36" s="335" t="s">
        <v>138</v>
      </c>
      <c r="J36" s="92" t="s">
        <v>68</v>
      </c>
      <c r="K36" s="72" t="s">
        <v>44</v>
      </c>
      <c r="L36" s="59"/>
      <c r="M36" s="59"/>
      <c r="N36" s="59"/>
      <c r="O36" s="98" t="str">
        <f t="shared" si="0"/>
        <v>N/A</v>
      </c>
    </row>
    <row r="37" spans="3:15" ht="81.75" customHeight="1" x14ac:dyDescent="0.25">
      <c r="C37" s="373"/>
      <c r="D37" s="370"/>
      <c r="E37" s="93" t="s">
        <v>98</v>
      </c>
      <c r="F37" s="385"/>
      <c r="G37" s="74" t="s">
        <v>124</v>
      </c>
      <c r="H37" s="336"/>
      <c r="I37" s="336"/>
      <c r="J37" s="94" t="s">
        <v>49</v>
      </c>
      <c r="K37" s="76" t="s">
        <v>45</v>
      </c>
      <c r="L37" s="61"/>
      <c r="M37" s="61"/>
      <c r="N37" s="61"/>
      <c r="O37" s="99" t="str">
        <f t="shared" si="0"/>
        <v>N/A</v>
      </c>
    </row>
    <row r="38" spans="3:15" ht="78.75" customHeight="1" x14ac:dyDescent="0.25">
      <c r="C38" s="373"/>
      <c r="D38" s="370"/>
      <c r="E38" s="93" t="s">
        <v>98</v>
      </c>
      <c r="F38" s="385"/>
      <c r="G38" s="74" t="s">
        <v>124</v>
      </c>
      <c r="H38" s="336"/>
      <c r="I38" s="336"/>
      <c r="J38" s="94" t="s">
        <v>50</v>
      </c>
      <c r="K38" s="76" t="s">
        <v>46</v>
      </c>
      <c r="L38" s="61"/>
      <c r="M38" s="61"/>
      <c r="N38" s="61"/>
      <c r="O38" s="99" t="str">
        <f t="shared" si="0"/>
        <v>N/A</v>
      </c>
    </row>
    <row r="39" spans="3:15" ht="126" customHeight="1" thickBot="1" x14ac:dyDescent="0.3">
      <c r="C39" s="373"/>
      <c r="D39" s="370"/>
      <c r="E39" s="93" t="s">
        <v>98</v>
      </c>
      <c r="F39" s="386"/>
      <c r="G39" s="78" t="s">
        <v>124</v>
      </c>
      <c r="H39" s="337"/>
      <c r="I39" s="337"/>
      <c r="J39" s="95" t="s">
        <v>51</v>
      </c>
      <c r="K39" s="80" t="s">
        <v>146</v>
      </c>
      <c r="L39" s="63"/>
      <c r="M39" s="63"/>
      <c r="N39" s="63"/>
      <c r="O39" s="100" t="str">
        <f t="shared" si="0"/>
        <v>N/A</v>
      </c>
    </row>
    <row r="40" spans="3:15" ht="56.25" x14ac:dyDescent="0.25">
      <c r="C40" s="373"/>
      <c r="D40" s="370"/>
      <c r="E40" s="85" t="s">
        <v>98</v>
      </c>
      <c r="F40" s="395" t="s">
        <v>48</v>
      </c>
      <c r="G40" s="82" t="s">
        <v>47</v>
      </c>
      <c r="H40" s="388" t="s">
        <v>132</v>
      </c>
      <c r="I40" s="388" t="s">
        <v>158</v>
      </c>
      <c r="J40" s="96" t="s">
        <v>63</v>
      </c>
      <c r="K40" s="84" t="s">
        <v>44</v>
      </c>
      <c r="L40" s="64"/>
      <c r="M40" s="64"/>
      <c r="N40" s="59"/>
      <c r="O40" s="101" t="str">
        <f t="shared" si="0"/>
        <v>N/A</v>
      </c>
    </row>
    <row r="41" spans="3:15" ht="75" x14ac:dyDescent="0.25">
      <c r="C41" s="373"/>
      <c r="D41" s="370"/>
      <c r="E41" s="85" t="s">
        <v>98</v>
      </c>
      <c r="F41" s="364"/>
      <c r="G41" s="74" t="s">
        <v>47</v>
      </c>
      <c r="H41" s="336"/>
      <c r="I41" s="336"/>
      <c r="J41" s="94" t="s">
        <v>52</v>
      </c>
      <c r="K41" s="76" t="s">
        <v>45</v>
      </c>
      <c r="L41" s="61"/>
      <c r="M41" s="61"/>
      <c r="N41" s="61"/>
      <c r="O41" s="99" t="str">
        <f t="shared" si="0"/>
        <v>N/A</v>
      </c>
    </row>
    <row r="42" spans="3:15" ht="93.75" x14ac:dyDescent="0.25">
      <c r="C42" s="373"/>
      <c r="D42" s="370"/>
      <c r="E42" s="85" t="s">
        <v>98</v>
      </c>
      <c r="F42" s="364"/>
      <c r="G42" s="74" t="s">
        <v>47</v>
      </c>
      <c r="H42" s="336"/>
      <c r="I42" s="336"/>
      <c r="J42" s="94" t="s">
        <v>53</v>
      </c>
      <c r="K42" s="76" t="s">
        <v>46</v>
      </c>
      <c r="L42" s="61"/>
      <c r="M42" s="61"/>
      <c r="N42" s="61"/>
      <c r="O42" s="99" t="str">
        <f t="shared" si="0"/>
        <v>N/A</v>
      </c>
    </row>
    <row r="43" spans="3:15" ht="105" customHeight="1" thickBot="1" x14ac:dyDescent="0.3">
      <c r="C43" s="373"/>
      <c r="D43" s="370"/>
      <c r="E43" s="86" t="s">
        <v>98</v>
      </c>
      <c r="F43" s="365"/>
      <c r="G43" s="78" t="s">
        <v>47</v>
      </c>
      <c r="H43" s="337"/>
      <c r="I43" s="337"/>
      <c r="J43" s="95" t="s">
        <v>69</v>
      </c>
      <c r="K43" s="80" t="s">
        <v>146</v>
      </c>
      <c r="L43" s="63"/>
      <c r="M43" s="63"/>
      <c r="N43" s="63"/>
      <c r="O43" s="100" t="str">
        <f t="shared" si="0"/>
        <v>N/A</v>
      </c>
    </row>
    <row r="44" spans="3:15" ht="93.75" x14ac:dyDescent="0.25">
      <c r="C44" s="373"/>
      <c r="D44" s="370"/>
      <c r="E44" s="88" t="s">
        <v>99</v>
      </c>
      <c r="F44" s="363" t="s">
        <v>102</v>
      </c>
      <c r="G44" s="82" t="s">
        <v>151</v>
      </c>
      <c r="H44" s="335" t="s">
        <v>134</v>
      </c>
      <c r="I44" s="335" t="s">
        <v>157</v>
      </c>
      <c r="J44" s="89" t="s">
        <v>104</v>
      </c>
      <c r="K44" s="72" t="s">
        <v>44</v>
      </c>
      <c r="L44" s="59"/>
      <c r="M44" s="59"/>
      <c r="N44" s="59"/>
      <c r="O44" s="98" t="str">
        <f t="shared" si="0"/>
        <v>N/A</v>
      </c>
    </row>
    <row r="45" spans="3:15" ht="98.25" customHeight="1" x14ac:dyDescent="0.25">
      <c r="C45" s="373"/>
      <c r="D45" s="370"/>
      <c r="E45" s="85" t="s">
        <v>99</v>
      </c>
      <c r="F45" s="364"/>
      <c r="G45" s="82" t="s">
        <v>151</v>
      </c>
      <c r="H45" s="336"/>
      <c r="I45" s="336"/>
      <c r="J45" s="90" t="s">
        <v>105</v>
      </c>
      <c r="K45" s="76" t="s">
        <v>45</v>
      </c>
      <c r="L45" s="61"/>
      <c r="M45" s="61"/>
      <c r="N45" s="61"/>
      <c r="O45" s="99" t="str">
        <f t="shared" si="0"/>
        <v>N/A</v>
      </c>
    </row>
    <row r="46" spans="3:15" ht="151.5" customHeight="1" x14ac:dyDescent="0.25">
      <c r="C46" s="373"/>
      <c r="D46" s="370"/>
      <c r="E46" s="85" t="s">
        <v>99</v>
      </c>
      <c r="F46" s="364"/>
      <c r="G46" s="82" t="s">
        <v>151</v>
      </c>
      <c r="H46" s="336"/>
      <c r="I46" s="336"/>
      <c r="J46" s="90" t="s">
        <v>106</v>
      </c>
      <c r="K46" s="76" t="s">
        <v>46</v>
      </c>
      <c r="L46" s="61"/>
      <c r="M46" s="61"/>
      <c r="N46" s="61"/>
      <c r="O46" s="99" t="str">
        <f t="shared" si="0"/>
        <v>N/A</v>
      </c>
    </row>
    <row r="47" spans="3:15" ht="161.25" customHeight="1" thickBot="1" x14ac:dyDescent="0.3">
      <c r="C47" s="373"/>
      <c r="D47" s="370"/>
      <c r="E47" s="86" t="s">
        <v>99</v>
      </c>
      <c r="F47" s="365"/>
      <c r="G47" s="78" t="s">
        <v>151</v>
      </c>
      <c r="H47" s="337"/>
      <c r="I47" s="337"/>
      <c r="J47" s="79" t="s">
        <v>107</v>
      </c>
      <c r="K47" s="80" t="s">
        <v>146</v>
      </c>
      <c r="L47" s="63"/>
      <c r="M47" s="63"/>
      <c r="N47" s="63"/>
      <c r="O47" s="100" t="str">
        <f t="shared" si="0"/>
        <v>N/A</v>
      </c>
    </row>
    <row r="48" spans="3:15" ht="111" customHeight="1" x14ac:dyDescent="0.25">
      <c r="C48" s="373"/>
      <c r="D48" s="370"/>
      <c r="E48" s="81" t="s">
        <v>99</v>
      </c>
      <c r="F48" s="396" t="s">
        <v>102</v>
      </c>
      <c r="G48" s="82" t="s">
        <v>123</v>
      </c>
      <c r="H48" s="399" t="s">
        <v>133</v>
      </c>
      <c r="I48" s="388" t="s">
        <v>272</v>
      </c>
      <c r="J48" s="97" t="s">
        <v>156</v>
      </c>
      <c r="K48" s="84" t="s">
        <v>44</v>
      </c>
      <c r="L48" s="64"/>
      <c r="M48" s="64"/>
      <c r="N48" s="59"/>
      <c r="O48" s="101" t="str">
        <f t="shared" si="0"/>
        <v>N/A</v>
      </c>
    </row>
    <row r="49" spans="1:25" ht="141" customHeight="1" x14ac:dyDescent="0.25">
      <c r="C49" s="373"/>
      <c r="D49" s="370"/>
      <c r="E49" s="85" t="s">
        <v>99</v>
      </c>
      <c r="F49" s="397"/>
      <c r="G49" s="74" t="s">
        <v>123</v>
      </c>
      <c r="H49" s="400"/>
      <c r="I49" s="336"/>
      <c r="J49" s="90" t="s">
        <v>155</v>
      </c>
      <c r="K49" s="76" t="s">
        <v>45</v>
      </c>
      <c r="L49" s="61"/>
      <c r="M49" s="61"/>
      <c r="N49" s="61"/>
      <c r="O49" s="99" t="str">
        <f t="shared" si="0"/>
        <v>N/A</v>
      </c>
    </row>
    <row r="50" spans="1:25" ht="146.25" customHeight="1" x14ac:dyDescent="0.25">
      <c r="C50" s="373"/>
      <c r="D50" s="370"/>
      <c r="E50" s="85" t="s">
        <v>99</v>
      </c>
      <c r="F50" s="397"/>
      <c r="G50" s="74" t="s">
        <v>123</v>
      </c>
      <c r="H50" s="400"/>
      <c r="I50" s="336"/>
      <c r="J50" s="90" t="s">
        <v>108</v>
      </c>
      <c r="K50" s="76" t="s">
        <v>46</v>
      </c>
      <c r="L50" s="61"/>
      <c r="M50" s="61"/>
      <c r="N50" s="61"/>
      <c r="O50" s="99" t="str">
        <f t="shared" si="0"/>
        <v>N/A</v>
      </c>
    </row>
    <row r="51" spans="1:25" ht="135.75" customHeight="1" thickBot="1" x14ac:dyDescent="0.3">
      <c r="C51" s="374"/>
      <c r="D51" s="371"/>
      <c r="E51" s="86" t="s">
        <v>99</v>
      </c>
      <c r="F51" s="398"/>
      <c r="G51" s="78" t="s">
        <v>123</v>
      </c>
      <c r="H51" s="401"/>
      <c r="I51" s="337"/>
      <c r="J51" s="79" t="s">
        <v>109</v>
      </c>
      <c r="K51" s="80" t="s">
        <v>146</v>
      </c>
      <c r="L51" s="63"/>
      <c r="M51" s="63"/>
      <c r="N51" s="63"/>
      <c r="O51" s="100" t="str">
        <f t="shared" si="0"/>
        <v>N/A</v>
      </c>
    </row>
    <row r="53" spans="1:25" ht="21" thickBot="1" x14ac:dyDescent="0.3"/>
    <row r="54" spans="1:25" ht="114" customHeight="1" x14ac:dyDescent="0.25">
      <c r="C54" s="16" t="s">
        <v>110</v>
      </c>
      <c r="D54" s="338"/>
      <c r="E54" s="338"/>
      <c r="F54" s="338"/>
      <c r="G54" s="339"/>
      <c r="H54" s="17" t="s">
        <v>110</v>
      </c>
      <c r="I54" s="17"/>
      <c r="J54" s="20"/>
      <c r="K54" s="21"/>
      <c r="L54" s="342" t="s">
        <v>111</v>
      </c>
      <c r="M54" s="343"/>
      <c r="N54" s="343"/>
      <c r="O54" s="344"/>
      <c r="P54" s="22"/>
      <c r="Q54" s="22"/>
      <c r="R54" s="22"/>
      <c r="S54" s="22"/>
      <c r="T54" s="15"/>
      <c r="U54" s="10"/>
      <c r="V54" s="10"/>
      <c r="W54" s="25"/>
      <c r="X54" s="25"/>
      <c r="Y54" s="26"/>
    </row>
    <row r="55" spans="1:25" s="29" customFormat="1" ht="26.25" customHeight="1" x14ac:dyDescent="0.25">
      <c r="A55" s="268"/>
      <c r="B55" s="268"/>
      <c r="C55" s="11" t="s">
        <v>112</v>
      </c>
      <c r="D55" s="340"/>
      <c r="E55" s="340"/>
      <c r="F55" s="340"/>
      <c r="G55" s="341"/>
      <c r="H55" s="12" t="s">
        <v>112</v>
      </c>
      <c r="I55" s="340" t="s">
        <v>112</v>
      </c>
      <c r="J55" s="340"/>
      <c r="K55" s="341"/>
      <c r="L55" s="345" t="s">
        <v>112</v>
      </c>
      <c r="M55" s="346"/>
      <c r="N55" s="346"/>
      <c r="O55" s="347"/>
      <c r="P55" s="23"/>
      <c r="Q55" s="23"/>
      <c r="R55" s="23"/>
      <c r="S55" s="23"/>
      <c r="T55" s="12"/>
      <c r="U55" s="13"/>
      <c r="V55" s="13"/>
      <c r="W55" s="13"/>
      <c r="X55" s="13"/>
      <c r="Y55" s="28"/>
    </row>
    <row r="56" spans="1:25" s="29" customFormat="1" ht="36.75" customHeight="1" thickBot="1" x14ac:dyDescent="0.3">
      <c r="A56" s="268"/>
      <c r="B56" s="268"/>
      <c r="C56" s="18" t="s">
        <v>113</v>
      </c>
      <c r="D56" s="322"/>
      <c r="E56" s="322"/>
      <c r="F56" s="322"/>
      <c r="G56" s="323"/>
      <c r="H56" s="12" t="s">
        <v>113</v>
      </c>
      <c r="I56" s="333" t="s">
        <v>114</v>
      </c>
      <c r="J56" s="333"/>
      <c r="K56" s="334"/>
      <c r="L56" s="330" t="s">
        <v>139</v>
      </c>
      <c r="M56" s="331"/>
      <c r="N56" s="331"/>
      <c r="O56" s="332"/>
      <c r="P56" s="23"/>
      <c r="Q56" s="23"/>
      <c r="R56" s="23"/>
      <c r="S56" s="23"/>
      <c r="T56" s="12"/>
      <c r="U56" s="13"/>
      <c r="V56" s="13"/>
      <c r="W56" s="13"/>
      <c r="X56" s="13"/>
      <c r="Y56" s="28"/>
    </row>
    <row r="57" spans="1:25" s="29" customFormat="1" ht="19.5" customHeight="1" thickBot="1" x14ac:dyDescent="0.3">
      <c r="A57" s="268"/>
      <c r="B57" s="268"/>
      <c r="C57" s="324" t="s">
        <v>115</v>
      </c>
      <c r="D57" s="325"/>
      <c r="E57" s="325"/>
      <c r="F57" s="325"/>
      <c r="G57" s="326"/>
      <c r="H57" s="327" t="s">
        <v>116</v>
      </c>
      <c r="I57" s="328"/>
      <c r="J57" s="328"/>
      <c r="K57" s="329"/>
      <c r="L57" s="327" t="s">
        <v>117</v>
      </c>
      <c r="M57" s="328"/>
      <c r="N57" s="328"/>
      <c r="O57" s="329"/>
      <c r="P57" s="24"/>
      <c r="Q57" s="24"/>
      <c r="R57" s="24"/>
      <c r="S57" s="24"/>
      <c r="T57" s="19"/>
      <c r="U57" s="14"/>
      <c r="V57" s="14"/>
      <c r="W57" s="13"/>
      <c r="X57" s="13"/>
      <c r="Y57" s="28"/>
    </row>
    <row r="58" spans="1:25" ht="15.75" x14ac:dyDescent="0.25">
      <c r="F58" s="49"/>
      <c r="G58" s="49"/>
      <c r="H58" s="49"/>
      <c r="I58" s="49"/>
      <c r="J58" s="49"/>
      <c r="K58" s="65"/>
      <c r="L58" s="66"/>
      <c r="M58" s="66"/>
      <c r="N58" s="66"/>
      <c r="P58" s="67"/>
      <c r="Q58" s="67"/>
      <c r="R58" s="67"/>
      <c r="S58" s="67"/>
      <c r="T58" s="68"/>
      <c r="U58" s="68"/>
      <c r="V58" s="68"/>
      <c r="W58" s="68"/>
      <c r="X58" s="68"/>
    </row>
  </sheetData>
  <sheetProtection algorithmName="SHA-512" hashValue="xtGt7z60uZ/vgeR43k07mtweSHZ/Fo1DHyYoATt6FuBo19sgdGpiyz1nLYD84HAqfZdkUXh05EC1PKeQVkXlnw==" saltValue="Gcs6ekvp5ijxtMg8TxhUyQ==" spinCount="100000" sheet="1" objects="1" scenarios="1" formatCells="0" formatColumns="0" formatRows="0"/>
  <mergeCells count="50">
    <mergeCell ref="C9:O10"/>
    <mergeCell ref="F40:F43"/>
    <mergeCell ref="F44:F47"/>
    <mergeCell ref="F48:F51"/>
    <mergeCell ref="I40:I43"/>
    <mergeCell ref="I44:I47"/>
    <mergeCell ref="I48:I51"/>
    <mergeCell ref="H40:H43"/>
    <mergeCell ref="H44:H47"/>
    <mergeCell ref="H48:H51"/>
    <mergeCell ref="I28:I31"/>
    <mergeCell ref="I32:I35"/>
    <mergeCell ref="I36:I39"/>
    <mergeCell ref="F16:F19"/>
    <mergeCell ref="F20:F23"/>
    <mergeCell ref="F24:F27"/>
    <mergeCell ref="I12:I15"/>
    <mergeCell ref="C2:E5"/>
    <mergeCell ref="C7:E7"/>
    <mergeCell ref="C8:E8"/>
    <mergeCell ref="F12:F15"/>
    <mergeCell ref="F7:O7"/>
    <mergeCell ref="F8:O8"/>
    <mergeCell ref="H12:H15"/>
    <mergeCell ref="D12:D51"/>
    <mergeCell ref="C12:C51"/>
    <mergeCell ref="F2:M5"/>
    <mergeCell ref="F32:F35"/>
    <mergeCell ref="F36:F39"/>
    <mergeCell ref="I16:I19"/>
    <mergeCell ref="F28:F31"/>
    <mergeCell ref="H16:H19"/>
    <mergeCell ref="I20:I23"/>
    <mergeCell ref="I24:I27"/>
    <mergeCell ref="D54:G54"/>
    <mergeCell ref="D55:G55"/>
    <mergeCell ref="L54:O54"/>
    <mergeCell ref="L55:O55"/>
    <mergeCell ref="I55:K55"/>
    <mergeCell ref="H32:H35"/>
    <mergeCell ref="H36:H39"/>
    <mergeCell ref="H20:H23"/>
    <mergeCell ref="H24:H27"/>
    <mergeCell ref="H28:H31"/>
    <mergeCell ref="D56:G56"/>
    <mergeCell ref="C57:G57"/>
    <mergeCell ref="L57:O57"/>
    <mergeCell ref="L56:O56"/>
    <mergeCell ref="H57:K57"/>
    <mergeCell ref="I56:K56"/>
  </mergeCells>
  <pageMargins left="0.75" right="0.75" top="1" bottom="1" header="0.5" footer="0.5"/>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DCA49A4-CDD3-4685-A626-AD178FCC22FE}">
          <x14:formula1>
            <xm:f>VALORACIÓN!$A$43:$A$58</xm:f>
          </x14:formula1>
          <xm:sqref>N12 N16 N20 N24 N28 N32 N36 N40 N44 N48</xm:sqref>
        </x14:dataValidation>
        <x14:dataValidation type="list" allowBlank="1" showInputMessage="1" showErrorMessage="1" xr:uid="{2C65CC64-05CB-4B6B-8D7C-1DEA75C2F681}">
          <x14:formula1>
            <xm:f>VALORACIÓN!$A$59:$A$93</xm:f>
          </x14:formula1>
          <xm:sqref>N13 N17 N21 N25 N29 N33 N37 N41 N45 N49</xm:sqref>
        </x14:dataValidation>
        <x14:dataValidation type="list" allowBlank="1" showInputMessage="1" showErrorMessage="1" xr:uid="{95558BFA-86DE-48B3-9E7C-23980F4D8287}">
          <x14:formula1>
            <xm:f>VALORACIÓN!$A$94:$A$128</xm:f>
          </x14:formula1>
          <xm:sqref>N14 N18 N22 N26 N30 N34 N38 N42 N46 N50</xm:sqref>
        </x14:dataValidation>
        <x14:dataValidation type="list" allowBlank="1" showInputMessage="1" showErrorMessage="1" xr:uid="{73ABB6AC-F499-4644-B36B-B5A235142057}">
          <x14:formula1>
            <xm:f>VALORACIÓN!$A$129:$A$143</xm:f>
          </x14:formula1>
          <xm:sqref>N15 N19 N23 N27 N31 N35 N39 N43 N47 N51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showGridLines="0" topLeftCell="A15" zoomScale="75" zoomScaleNormal="75" workbookViewId="0">
      <selection activeCell="D25" sqref="D25:F25"/>
    </sheetView>
  </sheetViews>
  <sheetFormatPr baseColWidth="10" defaultColWidth="9.140625" defaultRowHeight="15" x14ac:dyDescent="0.25"/>
  <cols>
    <col min="1" max="1" width="14.28515625" style="102" customWidth="1"/>
    <col min="2" max="2" width="61.7109375" style="103" customWidth="1"/>
    <col min="3" max="3" width="56.5703125" style="103" customWidth="1"/>
    <col min="4" max="4" width="51.28515625" style="51" customWidth="1"/>
    <col min="5" max="5" width="34.5703125" style="8" customWidth="1"/>
    <col min="6" max="6" width="41.42578125" style="104" customWidth="1"/>
    <col min="7" max="7" width="18" style="233" customWidth="1"/>
    <col min="8" max="8" width="13.28515625" style="278" customWidth="1"/>
    <col min="9" max="9" width="19.28515625" style="278" customWidth="1"/>
    <col min="10" max="10" width="19" style="279" customWidth="1"/>
    <col min="11" max="13" width="9.140625" style="276"/>
    <col min="14" max="16384" width="9.140625" style="104"/>
  </cols>
  <sheetData>
    <row r="1" spans="1:10" ht="15.75" thickBot="1" x14ac:dyDescent="0.3"/>
    <row r="2" spans="1:10" x14ac:dyDescent="0.25">
      <c r="B2" s="430" t="s">
        <v>75</v>
      </c>
      <c r="C2" s="435" t="s">
        <v>180</v>
      </c>
      <c r="D2" s="436"/>
      <c r="E2" s="253" t="s">
        <v>19</v>
      </c>
      <c r="F2" s="254" t="s">
        <v>226</v>
      </c>
    </row>
    <row r="3" spans="1:10" x14ac:dyDescent="0.25">
      <c r="B3" s="431"/>
      <c r="C3" s="437"/>
      <c r="D3" s="438"/>
      <c r="E3" s="255" t="s">
        <v>76</v>
      </c>
      <c r="F3" s="256" t="s">
        <v>77</v>
      </c>
    </row>
    <row r="4" spans="1:10" x14ac:dyDescent="0.25">
      <c r="B4" s="431"/>
      <c r="C4" s="437"/>
      <c r="D4" s="438"/>
      <c r="E4" s="255" t="s">
        <v>78</v>
      </c>
      <c r="F4" s="270" t="s">
        <v>79</v>
      </c>
    </row>
    <row r="5" spans="1:10" ht="15.75" thickBot="1" x14ac:dyDescent="0.3">
      <c r="B5" s="432"/>
      <c r="C5" s="439"/>
      <c r="D5" s="440"/>
      <c r="E5" s="258" t="s">
        <v>80</v>
      </c>
      <c r="F5" s="259" t="s">
        <v>81</v>
      </c>
    </row>
    <row r="7" spans="1:10" ht="15.75" thickBot="1" x14ac:dyDescent="0.3"/>
    <row r="8" spans="1:10" ht="39.75" customHeight="1" thickBot="1" x14ac:dyDescent="0.3">
      <c r="B8" s="443" t="s">
        <v>153</v>
      </c>
      <c r="C8" s="444"/>
      <c r="D8" s="444"/>
      <c r="E8" s="444"/>
      <c r="F8" s="445"/>
    </row>
    <row r="9" spans="1:10" ht="59.25" customHeight="1" thickBot="1" x14ac:dyDescent="0.3">
      <c r="B9" s="108" t="s">
        <v>6</v>
      </c>
      <c r="C9" s="105"/>
      <c r="D9" s="232" t="s">
        <v>179</v>
      </c>
      <c r="E9" s="441"/>
      <c r="F9" s="442"/>
    </row>
    <row r="10" spans="1:10" ht="54" customHeight="1" thickBot="1" x14ac:dyDescent="0.3">
      <c r="A10" s="111" t="s">
        <v>173</v>
      </c>
      <c r="B10" s="108" t="s">
        <v>177</v>
      </c>
      <c r="C10" s="105"/>
      <c r="D10" s="232" t="s">
        <v>178</v>
      </c>
      <c r="E10" s="441"/>
      <c r="F10" s="442"/>
    </row>
    <row r="11" spans="1:10" ht="61.5" customHeight="1" thickBot="1" x14ac:dyDescent="0.3">
      <c r="A11" s="111" t="s">
        <v>174</v>
      </c>
      <c r="B11" s="228" t="s">
        <v>4</v>
      </c>
      <c r="C11" s="433" t="s">
        <v>144</v>
      </c>
      <c r="D11" s="434"/>
      <c r="E11" s="448" t="s">
        <v>159</v>
      </c>
      <c r="F11" s="449"/>
      <c r="G11" s="233" t="s">
        <v>255</v>
      </c>
      <c r="H11" s="234" t="s">
        <v>254</v>
      </c>
      <c r="I11" s="235" t="s">
        <v>256</v>
      </c>
      <c r="J11" s="235" t="s">
        <v>257</v>
      </c>
    </row>
    <row r="12" spans="1:10" ht="34.5" customHeight="1" x14ac:dyDescent="0.25">
      <c r="A12" s="111" t="s">
        <v>175</v>
      </c>
      <c r="B12" s="229" t="s">
        <v>42</v>
      </c>
      <c r="C12" s="450"/>
      <c r="D12" s="451"/>
      <c r="E12" s="446" t="str">
        <f>IF(C12="","N/A",IF(C12&lt;=15%,"N",IF(C12&lt;=50%,"P",IF(C12&lt;=85%,"M",IF(C12&lt;=100%,"T","ERROR")))))</f>
        <v>N/A</v>
      </c>
      <c r="F12" s="447"/>
      <c r="G12" s="236" t="str">
        <f>IF(E12="N",0,IF(E12="P",0.33,IF(E12="M",0.66,IF(E12="T",1,""))))</f>
        <v/>
      </c>
      <c r="H12" s="237">
        <v>0.05</v>
      </c>
      <c r="I12" s="237">
        <f>H12*C12</f>
        <v>0</v>
      </c>
      <c r="J12" s="237" t="e">
        <f>H12*G12</f>
        <v>#VALUE!</v>
      </c>
    </row>
    <row r="13" spans="1:10" ht="34.5" customHeight="1" x14ac:dyDescent="0.25">
      <c r="B13" s="230" t="s">
        <v>147</v>
      </c>
      <c r="C13" s="413"/>
      <c r="D13" s="414"/>
      <c r="E13" s="422" t="str">
        <f t="shared" ref="E13:E21" si="0">IF(C13="","N/A",IF(C13&lt;=15%,"N",IF(C13&lt;=50%,"P",IF(C13&lt;=85%,"M",IF(C13&lt;=100%,"T","ERROR")))))</f>
        <v>N/A</v>
      </c>
      <c r="F13" s="423"/>
      <c r="G13" s="236" t="str">
        <f t="shared" ref="G13:G21" si="1">IF(E13="N",0,IF(E13="P",0.33,IF(E13="M",0.66,IF(E13="T",1,""))))</f>
        <v/>
      </c>
      <c r="H13" s="237">
        <v>1</v>
      </c>
      <c r="I13" s="237">
        <f t="shared" ref="I13:I21" si="2">H13*C13</f>
        <v>0</v>
      </c>
      <c r="J13" s="237" t="e">
        <f t="shared" ref="J13:J21" si="3">H13*G13</f>
        <v>#VALUE!</v>
      </c>
    </row>
    <row r="14" spans="1:10" ht="34.5" customHeight="1" x14ac:dyDescent="0.25">
      <c r="B14" s="230" t="s">
        <v>148</v>
      </c>
      <c r="C14" s="413"/>
      <c r="D14" s="414"/>
      <c r="E14" s="422" t="str">
        <f t="shared" si="0"/>
        <v>N/A</v>
      </c>
      <c r="F14" s="423"/>
      <c r="G14" s="236" t="str">
        <f t="shared" si="1"/>
        <v/>
      </c>
      <c r="H14" s="237">
        <v>2</v>
      </c>
      <c r="I14" s="237">
        <f t="shared" si="2"/>
        <v>0</v>
      </c>
      <c r="J14" s="237" t="e">
        <f t="shared" si="3"/>
        <v>#VALUE!</v>
      </c>
    </row>
    <row r="15" spans="1:10" ht="34.5" customHeight="1" x14ac:dyDescent="0.25">
      <c r="B15" s="230" t="s">
        <v>73</v>
      </c>
      <c r="C15" s="413"/>
      <c r="D15" s="414"/>
      <c r="E15" s="422" t="str">
        <f t="shared" si="0"/>
        <v>N/A</v>
      </c>
      <c r="F15" s="423"/>
      <c r="G15" s="236" t="str">
        <f t="shared" si="1"/>
        <v/>
      </c>
      <c r="H15" s="237">
        <v>2</v>
      </c>
      <c r="I15" s="237">
        <f t="shared" si="2"/>
        <v>0</v>
      </c>
      <c r="J15" s="237" t="e">
        <f t="shared" si="3"/>
        <v>#VALUE!</v>
      </c>
    </row>
    <row r="16" spans="1:10" ht="34.5" customHeight="1" x14ac:dyDescent="0.25">
      <c r="B16" s="230" t="s">
        <v>149</v>
      </c>
      <c r="C16" s="413"/>
      <c r="D16" s="414"/>
      <c r="E16" s="422" t="str">
        <f t="shared" si="0"/>
        <v>N/A</v>
      </c>
      <c r="F16" s="423"/>
      <c r="G16" s="236" t="str">
        <f t="shared" si="1"/>
        <v/>
      </c>
      <c r="H16" s="237">
        <v>3</v>
      </c>
      <c r="I16" s="237">
        <f t="shared" si="2"/>
        <v>0</v>
      </c>
      <c r="J16" s="237" t="e">
        <f t="shared" si="3"/>
        <v>#VALUE!</v>
      </c>
    </row>
    <row r="17" spans="1:13" ht="34.5" customHeight="1" x14ac:dyDescent="0.25">
      <c r="B17" s="230" t="s">
        <v>150</v>
      </c>
      <c r="C17" s="413"/>
      <c r="D17" s="414"/>
      <c r="E17" s="422" t="str">
        <f t="shared" si="0"/>
        <v>N/A</v>
      </c>
      <c r="F17" s="423"/>
      <c r="G17" s="236" t="str">
        <f t="shared" si="1"/>
        <v/>
      </c>
      <c r="H17" s="237">
        <v>3</v>
      </c>
      <c r="I17" s="237">
        <f t="shared" si="2"/>
        <v>0</v>
      </c>
      <c r="J17" s="237" t="e">
        <f t="shared" si="3"/>
        <v>#VALUE!</v>
      </c>
    </row>
    <row r="18" spans="1:13" ht="34.5" customHeight="1" x14ac:dyDescent="0.25">
      <c r="B18" s="230" t="s">
        <v>124</v>
      </c>
      <c r="C18" s="413"/>
      <c r="D18" s="414"/>
      <c r="E18" s="422" t="str">
        <f t="shared" si="0"/>
        <v>N/A</v>
      </c>
      <c r="F18" s="423"/>
      <c r="G18" s="236" t="str">
        <f t="shared" si="1"/>
        <v/>
      </c>
      <c r="H18" s="237">
        <v>4</v>
      </c>
      <c r="I18" s="237">
        <f t="shared" si="2"/>
        <v>0</v>
      </c>
      <c r="J18" s="237" t="e">
        <f t="shared" si="3"/>
        <v>#VALUE!</v>
      </c>
    </row>
    <row r="19" spans="1:13" ht="34.5" customHeight="1" x14ac:dyDescent="0.25">
      <c r="B19" s="230" t="s">
        <v>47</v>
      </c>
      <c r="C19" s="413"/>
      <c r="D19" s="414"/>
      <c r="E19" s="422" t="str">
        <f t="shared" si="0"/>
        <v>N/A</v>
      </c>
      <c r="F19" s="423"/>
      <c r="G19" s="236" t="str">
        <f t="shared" si="1"/>
        <v/>
      </c>
      <c r="H19" s="237">
        <v>4</v>
      </c>
      <c r="I19" s="237">
        <f t="shared" si="2"/>
        <v>0</v>
      </c>
      <c r="J19" s="237" t="e">
        <f t="shared" si="3"/>
        <v>#VALUE!</v>
      </c>
    </row>
    <row r="20" spans="1:13" ht="34.5" customHeight="1" x14ac:dyDescent="0.25">
      <c r="B20" s="230" t="s">
        <v>151</v>
      </c>
      <c r="C20" s="413"/>
      <c r="D20" s="414"/>
      <c r="E20" s="422" t="str">
        <f t="shared" si="0"/>
        <v>N/A</v>
      </c>
      <c r="F20" s="423"/>
      <c r="G20" s="236" t="str">
        <f t="shared" si="1"/>
        <v/>
      </c>
      <c r="H20" s="237">
        <v>5</v>
      </c>
      <c r="I20" s="237">
        <f t="shared" si="2"/>
        <v>0</v>
      </c>
      <c r="J20" s="237" t="e">
        <f t="shared" si="3"/>
        <v>#VALUE!</v>
      </c>
    </row>
    <row r="21" spans="1:13" ht="34.5" customHeight="1" thickBot="1" x14ac:dyDescent="0.3">
      <c r="B21" s="231" t="s">
        <v>123</v>
      </c>
      <c r="C21" s="420"/>
      <c r="D21" s="421"/>
      <c r="E21" s="424" t="str">
        <f t="shared" si="0"/>
        <v>N/A</v>
      </c>
      <c r="F21" s="425"/>
      <c r="G21" s="236" t="str">
        <f t="shared" si="1"/>
        <v/>
      </c>
      <c r="H21" s="237">
        <v>5</v>
      </c>
      <c r="I21" s="237">
        <f t="shared" si="2"/>
        <v>0</v>
      </c>
      <c r="J21" s="237" t="e">
        <f t="shared" si="3"/>
        <v>#VALUE!</v>
      </c>
    </row>
    <row r="22" spans="1:13" ht="46.5" customHeight="1" thickBot="1" x14ac:dyDescent="0.3">
      <c r="B22" s="428" t="s">
        <v>259</v>
      </c>
      <c r="C22" s="264" t="s">
        <v>262</v>
      </c>
      <c r="D22" s="266" t="s">
        <v>261</v>
      </c>
      <c r="E22" s="426" t="s">
        <v>258</v>
      </c>
      <c r="F22" s="427"/>
    </row>
    <row r="23" spans="1:13" ht="53.25" customHeight="1" thickBot="1" x14ac:dyDescent="0.3">
      <c r="B23" s="429"/>
      <c r="C23" s="265">
        <f>SUM(I12:I21)/SUM(H12:H21)</f>
        <v>0</v>
      </c>
      <c r="D23" s="267" t="e">
        <f>SUM(J12:J21)/SUM(H12:H21)</f>
        <v>#VALUE!</v>
      </c>
      <c r="E23" s="109" t="str">
        <f>IF(AND(E12="T",E13="T",E14="T",E15="T",E16="T",E17="T",E18="T",E19="T",E20="T",E21="T"),"NIVEL 5",IF(AND(E12="T",E13="T",E14="T",E15="T",E16="T",E17="T",E18="T",E19="T"),"NIVEL 4",IF(AND(E12="T",E13="T",E14="T",E15="T",E16="T",E17="T"),"NIVEL 3",IF(AND(E12="T",E13="T",E14="T",E15="T",E16="T",E17="T"),"NIVEL 3",IF(AND(E12="T",E13="T",E14="T",E15="T"),"NIVEL 2",IF(AND(E12="T",E13="T"),"NIVEL 1",IF(E12="T","NIVEL 0",IF(E12="N/A","N/A","PROCESO NO IDENTIFICADO"))))))))</f>
        <v>N/A</v>
      </c>
      <c r="F23" s="110" t="str">
        <f>IF(E23="","N/A",IF(E23="PROCESO NO IDENTIFICADO","PROCESO NO IDENTIFICADO",IF(E23="NIVEL 0","PROCESO INCOMPLETO",IF(E23="NIVEL 1","PROCESO EJECUTADO",IF(E23="NIVEL 2","PROCESO GESTIONADO",IF(E23="NIVEL 3","PROCESO ESTABLECIDO",IF(E23="NIVEL 4","PROCESO PREDECIBLE",IF(E23="NIVEL 5","PROCESO INNOVADOR","N/A"))))))))</f>
        <v>N/A</v>
      </c>
    </row>
    <row r="24" spans="1:13" ht="15.75" thickBot="1" x14ac:dyDescent="0.3"/>
    <row r="25" spans="1:13" s="27" customFormat="1" ht="149.25" customHeight="1" x14ac:dyDescent="0.25">
      <c r="A25" s="106"/>
      <c r="B25" s="415" t="s">
        <v>110</v>
      </c>
      <c r="C25" s="416"/>
      <c r="D25" s="417" t="s">
        <v>110</v>
      </c>
      <c r="E25" s="418"/>
      <c r="F25" s="419"/>
      <c r="G25" s="280"/>
      <c r="H25" s="281"/>
      <c r="I25" s="281"/>
      <c r="J25" s="282"/>
      <c r="K25" s="277"/>
      <c r="L25" s="277"/>
      <c r="M25" s="277"/>
    </row>
    <row r="26" spans="1:13" s="27" customFormat="1" ht="26.25" customHeight="1" x14ac:dyDescent="0.25">
      <c r="A26" s="106"/>
      <c r="B26" s="402" t="s">
        <v>112</v>
      </c>
      <c r="C26" s="403"/>
      <c r="D26" s="404" t="s">
        <v>112</v>
      </c>
      <c r="E26" s="404"/>
      <c r="F26" s="405"/>
      <c r="G26" s="280"/>
      <c r="H26" s="281"/>
      <c r="I26" s="281"/>
      <c r="J26" s="282"/>
      <c r="K26" s="277"/>
      <c r="L26" s="277"/>
      <c r="M26" s="277"/>
    </row>
    <row r="27" spans="1:13" s="27" customFormat="1" ht="46.5" customHeight="1" thickBot="1" x14ac:dyDescent="0.3">
      <c r="A27" s="106"/>
      <c r="B27" s="406" t="s">
        <v>229</v>
      </c>
      <c r="C27" s="407"/>
      <c r="D27" s="408" t="s">
        <v>228</v>
      </c>
      <c r="E27" s="408"/>
      <c r="F27" s="409"/>
      <c r="G27" s="280"/>
      <c r="H27" s="281"/>
      <c r="I27" s="281"/>
      <c r="J27" s="282"/>
      <c r="K27" s="277"/>
      <c r="L27" s="277"/>
      <c r="M27" s="277"/>
    </row>
    <row r="28" spans="1:13" s="27" customFormat="1" ht="19.5" thickBot="1" x14ac:dyDescent="0.3">
      <c r="A28" s="106"/>
      <c r="B28" s="410" t="s">
        <v>116</v>
      </c>
      <c r="C28" s="411"/>
      <c r="D28" s="410" t="s">
        <v>117</v>
      </c>
      <c r="E28" s="411"/>
      <c r="F28" s="412"/>
      <c r="G28" s="280"/>
      <c r="H28" s="281"/>
      <c r="I28" s="281"/>
      <c r="J28" s="282"/>
      <c r="K28" s="277"/>
      <c r="L28" s="277"/>
      <c r="M28" s="277"/>
    </row>
    <row r="31" spans="1:13" x14ac:dyDescent="0.25">
      <c r="C31" s="107"/>
    </row>
  </sheetData>
  <sheetProtection algorithmName="SHA-512" hashValue="FXUQe2QZYTlpZ6bmWO/rYAB4y3OWm+ZowvwnOg9TMDSarWUiqzkJIapjoDZvXLs5CKMaoSXMeXTmN+vvDfI+zg==" saltValue="llNrrYnOUL20ADMRf6OCOQ==" spinCount="100000" sheet="1"/>
  <mergeCells count="37">
    <mergeCell ref="E14:F14"/>
    <mergeCell ref="E15:F15"/>
    <mergeCell ref="E16:F16"/>
    <mergeCell ref="E17:F17"/>
    <mergeCell ref="E18:F18"/>
    <mergeCell ref="E9:F9"/>
    <mergeCell ref="E10:F10"/>
    <mergeCell ref="B8:F8"/>
    <mergeCell ref="E12:F12"/>
    <mergeCell ref="E13:F13"/>
    <mergeCell ref="E11:F11"/>
    <mergeCell ref="C12:D12"/>
    <mergeCell ref="C13:D13"/>
    <mergeCell ref="C14:D14"/>
    <mergeCell ref="C15:D15"/>
    <mergeCell ref="B2:B5"/>
    <mergeCell ref="C11:D11"/>
    <mergeCell ref="C2:D5"/>
    <mergeCell ref="C16:D16"/>
    <mergeCell ref="B25:C25"/>
    <mergeCell ref="D25:F25"/>
    <mergeCell ref="C17:D17"/>
    <mergeCell ref="C18:D18"/>
    <mergeCell ref="C19:D19"/>
    <mergeCell ref="C20:D20"/>
    <mergeCell ref="C21:D21"/>
    <mergeCell ref="E19:F19"/>
    <mergeCell ref="E20:F20"/>
    <mergeCell ref="E21:F21"/>
    <mergeCell ref="E22:F22"/>
    <mergeCell ref="B22:B23"/>
    <mergeCell ref="B26:C26"/>
    <mergeCell ref="D26:F26"/>
    <mergeCell ref="B27:C27"/>
    <mergeCell ref="D27:F27"/>
    <mergeCell ref="D28:F28"/>
    <mergeCell ref="B28:C28"/>
  </mergeCells>
  <dataValidations count="1">
    <dataValidation type="list" allowBlank="1" showInputMessage="1" showErrorMessage="1" sqref="C10" xr:uid="{EAD49A87-F6A6-4E63-B850-E418A2925FA6}">
      <formula1>$A$10:$A$12</formula1>
    </dataValidation>
  </dataValidations>
  <pageMargins left="0.75" right="0.75" top="1" bottom="1" header="0.5" footer="0.5"/>
  <pageSetup paperSize="9" orientation="portrait" r:id="rId1"/>
  <ignoredErrors>
    <ignoredError sqref="J12:J21"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9E031-EE6D-4DB4-899D-016A221D0D38}">
  <dimension ref="A1:T143"/>
  <sheetViews>
    <sheetView showGridLines="0" topLeftCell="M1" zoomScaleNormal="100" workbookViewId="0">
      <selection activeCell="G127" sqref="G127:H128"/>
    </sheetView>
  </sheetViews>
  <sheetFormatPr baseColWidth="10" defaultRowHeight="15" x14ac:dyDescent="0.25"/>
  <cols>
    <col min="1" max="1" width="17" style="112" customWidth="1"/>
    <col min="2" max="2" width="17" style="113" customWidth="1"/>
    <col min="3" max="3" width="31" style="113" customWidth="1"/>
    <col min="4" max="4" width="21.42578125" style="113" customWidth="1"/>
    <col min="5" max="5" width="20.28515625" style="113" customWidth="1"/>
    <col min="6" max="6" width="21.5703125" style="113" customWidth="1"/>
    <col min="7" max="7" width="16.140625" style="113" customWidth="1"/>
    <col min="8" max="8" width="23.28515625" style="113" customWidth="1"/>
    <col min="9" max="9" width="16.85546875" style="113" customWidth="1"/>
    <col min="10" max="10" width="16" style="113" customWidth="1"/>
    <col min="11" max="11" width="17.28515625" style="113" customWidth="1"/>
    <col min="12" max="12" width="18.7109375" style="113" customWidth="1"/>
    <col min="13" max="13" width="19.28515625" style="113" customWidth="1"/>
    <col min="14" max="14" width="20.5703125" style="113" customWidth="1"/>
    <col min="15" max="15" width="28.85546875" style="113" bestFit="1" customWidth="1"/>
    <col min="16" max="16" width="24.28515625" style="114" customWidth="1"/>
    <col min="17" max="17" width="26" style="115" customWidth="1"/>
    <col min="18" max="18" width="24.85546875" style="115" customWidth="1"/>
    <col min="19" max="19" width="27.42578125" style="115" bestFit="1" customWidth="1"/>
    <col min="20" max="20" width="28.42578125" style="115" bestFit="1" customWidth="1"/>
    <col min="21" max="21" width="25.85546875" style="113" bestFit="1" customWidth="1"/>
    <col min="22" max="22" width="11" style="113" bestFit="1" customWidth="1"/>
    <col min="23" max="24" width="12.5703125" style="113" bestFit="1" customWidth="1"/>
    <col min="25" max="16384" width="11.42578125" style="113"/>
  </cols>
  <sheetData>
    <row r="1" spans="1:18" ht="15.75" thickBot="1" x14ac:dyDescent="0.3">
      <c r="A1" s="271"/>
    </row>
    <row r="2" spans="1:18" ht="15" customHeight="1" x14ac:dyDescent="0.25">
      <c r="A2" s="271"/>
      <c r="B2" s="430" t="s">
        <v>75</v>
      </c>
      <c r="C2" s="454"/>
      <c r="D2" s="454"/>
      <c r="E2" s="455"/>
      <c r="F2" s="435" t="s">
        <v>182</v>
      </c>
      <c r="G2" s="436"/>
      <c r="H2" s="436"/>
      <c r="I2" s="436"/>
      <c r="J2" s="436"/>
      <c r="K2" s="436"/>
      <c r="L2" s="436"/>
      <c r="M2" s="436"/>
      <c r="N2" s="436"/>
      <c r="O2" s="436"/>
      <c r="P2" s="476"/>
      <c r="Q2" s="253" t="s">
        <v>19</v>
      </c>
      <c r="R2" s="254" t="s">
        <v>227</v>
      </c>
    </row>
    <row r="3" spans="1:18" ht="15" customHeight="1" x14ac:dyDescent="0.25">
      <c r="A3" s="271"/>
      <c r="B3" s="431"/>
      <c r="C3" s="456"/>
      <c r="D3" s="456"/>
      <c r="E3" s="457"/>
      <c r="F3" s="437"/>
      <c r="G3" s="438"/>
      <c r="H3" s="438"/>
      <c r="I3" s="438"/>
      <c r="J3" s="438"/>
      <c r="K3" s="438"/>
      <c r="L3" s="438"/>
      <c r="M3" s="438"/>
      <c r="N3" s="438"/>
      <c r="O3" s="438"/>
      <c r="P3" s="477"/>
      <c r="Q3" s="255" t="s">
        <v>76</v>
      </c>
      <c r="R3" s="256" t="s">
        <v>77</v>
      </c>
    </row>
    <row r="4" spans="1:18" ht="15" customHeight="1" x14ac:dyDescent="0.25">
      <c r="A4" s="271"/>
      <c r="B4" s="431"/>
      <c r="C4" s="456"/>
      <c r="D4" s="456"/>
      <c r="E4" s="457"/>
      <c r="F4" s="437"/>
      <c r="G4" s="438"/>
      <c r="H4" s="438"/>
      <c r="I4" s="438"/>
      <c r="J4" s="438"/>
      <c r="K4" s="438"/>
      <c r="L4" s="438"/>
      <c r="M4" s="438"/>
      <c r="N4" s="438"/>
      <c r="O4" s="438"/>
      <c r="P4" s="477"/>
      <c r="Q4" s="255" t="s">
        <v>78</v>
      </c>
      <c r="R4" s="257" t="s">
        <v>79</v>
      </c>
    </row>
    <row r="5" spans="1:18" ht="15.75" customHeight="1" thickBot="1" x14ac:dyDescent="0.3">
      <c r="A5" s="271"/>
      <c r="B5" s="432"/>
      <c r="C5" s="458"/>
      <c r="D5" s="458"/>
      <c r="E5" s="459"/>
      <c r="F5" s="439"/>
      <c r="G5" s="440"/>
      <c r="H5" s="440"/>
      <c r="I5" s="440"/>
      <c r="J5" s="440"/>
      <c r="K5" s="440"/>
      <c r="L5" s="440"/>
      <c r="M5" s="440"/>
      <c r="N5" s="440"/>
      <c r="O5" s="440"/>
      <c r="P5" s="478"/>
      <c r="Q5" s="258" t="s">
        <v>80</v>
      </c>
      <c r="R5" s="259" t="s">
        <v>81</v>
      </c>
    </row>
    <row r="6" spans="1:18" ht="15.75" thickBot="1" x14ac:dyDescent="0.3">
      <c r="A6" s="271"/>
    </row>
    <row r="7" spans="1:18" ht="23.25" customHeight="1" thickBot="1" x14ac:dyDescent="0.3">
      <c r="A7" s="271" t="s">
        <v>172</v>
      </c>
      <c r="B7" s="473" t="s">
        <v>176</v>
      </c>
      <c r="C7" s="474"/>
      <c r="D7" s="474"/>
      <c r="E7" s="474"/>
      <c r="F7" s="474"/>
      <c r="G7" s="474"/>
      <c r="H7" s="474"/>
      <c r="I7" s="474"/>
      <c r="J7" s="474"/>
      <c r="K7" s="474"/>
      <c r="L7" s="474"/>
      <c r="M7" s="474"/>
      <c r="N7" s="474"/>
      <c r="O7" s="474"/>
      <c r="P7" s="474"/>
      <c r="Q7" s="474"/>
      <c r="R7" s="475"/>
    </row>
    <row r="8" spans="1:18" ht="63.75" thickBot="1" x14ac:dyDescent="0.3">
      <c r="A8" s="272" t="s">
        <v>171</v>
      </c>
      <c r="B8" s="251" t="s">
        <v>6</v>
      </c>
      <c r="C8" s="252" t="s">
        <v>41</v>
      </c>
      <c r="D8" s="252" t="s">
        <v>169</v>
      </c>
      <c r="E8" s="252" t="s">
        <v>140</v>
      </c>
      <c r="F8" s="252" t="s">
        <v>170</v>
      </c>
      <c r="G8" s="252" t="s">
        <v>160</v>
      </c>
      <c r="H8" s="252" t="s">
        <v>161</v>
      </c>
      <c r="I8" s="252" t="s">
        <v>162</v>
      </c>
      <c r="J8" s="252" t="s">
        <v>163</v>
      </c>
      <c r="K8" s="252" t="s">
        <v>164</v>
      </c>
      <c r="L8" s="252" t="s">
        <v>165</v>
      </c>
      <c r="M8" s="252" t="s">
        <v>166</v>
      </c>
      <c r="N8" s="252" t="s">
        <v>167</v>
      </c>
      <c r="O8" s="252" t="s">
        <v>168</v>
      </c>
      <c r="P8" s="252" t="s">
        <v>251</v>
      </c>
      <c r="Q8" s="262" t="s">
        <v>260</v>
      </c>
      <c r="R8" s="263" t="s">
        <v>261</v>
      </c>
    </row>
    <row r="9" spans="1:18" ht="30" customHeight="1" x14ac:dyDescent="0.25">
      <c r="A9" s="272" t="s">
        <v>183</v>
      </c>
      <c r="B9" s="245"/>
      <c r="C9" s="246"/>
      <c r="D9" s="246"/>
      <c r="E9" s="247"/>
      <c r="F9" s="273"/>
      <c r="G9" s="273"/>
      <c r="H9" s="273"/>
      <c r="I9" s="273"/>
      <c r="J9" s="273"/>
      <c r="K9" s="273"/>
      <c r="L9" s="273"/>
      <c r="M9" s="273"/>
      <c r="N9" s="273"/>
      <c r="O9" s="273"/>
      <c r="P9" s="248"/>
      <c r="Q9" s="249"/>
      <c r="R9" s="250"/>
    </row>
    <row r="10" spans="1:18" ht="30" x14ac:dyDescent="0.25">
      <c r="A10" s="272" t="s">
        <v>184</v>
      </c>
      <c r="B10" s="116"/>
      <c r="C10" s="117"/>
      <c r="D10" s="117"/>
      <c r="E10" s="118"/>
      <c r="F10" s="274"/>
      <c r="G10" s="274"/>
      <c r="H10" s="274"/>
      <c r="I10" s="274"/>
      <c r="J10" s="274"/>
      <c r="K10" s="274"/>
      <c r="L10" s="274"/>
      <c r="M10" s="274"/>
      <c r="N10" s="274"/>
      <c r="O10" s="274"/>
      <c r="P10" s="248"/>
      <c r="Q10" s="238"/>
      <c r="R10" s="171"/>
    </row>
    <row r="11" spans="1:18" ht="30" x14ac:dyDescent="0.25">
      <c r="A11" s="272" t="s">
        <v>185</v>
      </c>
      <c r="B11" s="116"/>
      <c r="C11" s="117"/>
      <c r="D11" s="117"/>
      <c r="E11" s="118"/>
      <c r="F11" s="274"/>
      <c r="G11" s="274"/>
      <c r="H11" s="274"/>
      <c r="I11" s="274"/>
      <c r="J11" s="274"/>
      <c r="K11" s="274"/>
      <c r="L11" s="274"/>
      <c r="M11" s="274"/>
      <c r="N11" s="274"/>
      <c r="O11" s="274"/>
      <c r="P11" s="248"/>
      <c r="Q11" s="238"/>
      <c r="R11" s="171"/>
    </row>
    <row r="12" spans="1:18" ht="30" x14ac:dyDescent="0.25">
      <c r="A12" s="272" t="s">
        <v>186</v>
      </c>
      <c r="B12" s="116"/>
      <c r="C12" s="117"/>
      <c r="D12" s="117"/>
      <c r="E12" s="118"/>
      <c r="F12" s="274"/>
      <c r="G12" s="274"/>
      <c r="H12" s="274"/>
      <c r="I12" s="274"/>
      <c r="J12" s="274"/>
      <c r="K12" s="274"/>
      <c r="L12" s="274"/>
      <c r="M12" s="274"/>
      <c r="N12" s="274"/>
      <c r="O12" s="274"/>
      <c r="P12" s="248"/>
      <c r="Q12" s="238"/>
      <c r="R12" s="171"/>
    </row>
    <row r="13" spans="1:18" ht="30" x14ac:dyDescent="0.25">
      <c r="A13" s="272" t="s">
        <v>187</v>
      </c>
      <c r="B13" s="116"/>
      <c r="C13" s="117"/>
      <c r="D13" s="117"/>
      <c r="E13" s="118"/>
      <c r="F13" s="274"/>
      <c r="G13" s="274"/>
      <c r="H13" s="274"/>
      <c r="I13" s="274"/>
      <c r="J13" s="274"/>
      <c r="K13" s="274"/>
      <c r="L13" s="274"/>
      <c r="M13" s="274"/>
      <c r="N13" s="274"/>
      <c r="O13" s="274"/>
      <c r="P13" s="248"/>
      <c r="Q13" s="238"/>
      <c r="R13" s="171"/>
    </row>
    <row r="14" spans="1:18" ht="30" x14ac:dyDescent="0.25">
      <c r="A14" s="272" t="s">
        <v>188</v>
      </c>
      <c r="B14" s="116"/>
      <c r="C14" s="117"/>
      <c r="D14" s="117"/>
      <c r="E14" s="118"/>
      <c r="F14" s="274"/>
      <c r="G14" s="274"/>
      <c r="H14" s="274"/>
      <c r="I14" s="274"/>
      <c r="J14" s="274"/>
      <c r="K14" s="274"/>
      <c r="L14" s="274"/>
      <c r="M14" s="274"/>
      <c r="N14" s="274"/>
      <c r="O14" s="274"/>
      <c r="P14" s="248"/>
      <c r="Q14" s="238"/>
      <c r="R14" s="171"/>
    </row>
    <row r="15" spans="1:18" ht="20.25" x14ac:dyDescent="0.25">
      <c r="A15" s="271"/>
      <c r="B15" s="116"/>
      <c r="C15" s="117"/>
      <c r="D15" s="117"/>
      <c r="E15" s="118"/>
      <c r="F15" s="274"/>
      <c r="G15" s="274"/>
      <c r="H15" s="274"/>
      <c r="I15" s="274"/>
      <c r="J15" s="274"/>
      <c r="K15" s="274"/>
      <c r="L15" s="274"/>
      <c r="M15" s="274"/>
      <c r="N15" s="274"/>
      <c r="O15" s="274"/>
      <c r="P15" s="248"/>
      <c r="Q15" s="238"/>
      <c r="R15" s="171"/>
    </row>
    <row r="16" spans="1:18" ht="20.25" x14ac:dyDescent="0.25">
      <c r="A16" s="271" t="s">
        <v>173</v>
      </c>
      <c r="B16" s="116"/>
      <c r="C16" s="117"/>
      <c r="D16" s="117"/>
      <c r="E16" s="118"/>
      <c r="F16" s="274"/>
      <c r="G16" s="274"/>
      <c r="H16" s="274"/>
      <c r="I16" s="274"/>
      <c r="J16" s="274"/>
      <c r="K16" s="274"/>
      <c r="L16" s="274"/>
      <c r="M16" s="274"/>
      <c r="N16" s="274"/>
      <c r="O16" s="274"/>
      <c r="P16" s="248"/>
      <c r="Q16" s="238"/>
      <c r="R16" s="171"/>
    </row>
    <row r="17" spans="1:18" ht="20.25" x14ac:dyDescent="0.25">
      <c r="A17" s="271" t="s">
        <v>174</v>
      </c>
      <c r="B17" s="116"/>
      <c r="C17" s="117"/>
      <c r="D17" s="117"/>
      <c r="E17" s="118"/>
      <c r="F17" s="274"/>
      <c r="G17" s="274"/>
      <c r="H17" s="274"/>
      <c r="I17" s="274"/>
      <c r="J17" s="274"/>
      <c r="K17" s="274"/>
      <c r="L17" s="274"/>
      <c r="M17" s="274"/>
      <c r="N17" s="274"/>
      <c r="O17" s="274"/>
      <c r="P17" s="248"/>
      <c r="Q17" s="238"/>
      <c r="R17" s="171"/>
    </row>
    <row r="18" spans="1:18" ht="20.25" x14ac:dyDescent="0.25">
      <c r="A18" s="271" t="s">
        <v>175</v>
      </c>
      <c r="B18" s="116"/>
      <c r="C18" s="117"/>
      <c r="D18" s="117"/>
      <c r="E18" s="118"/>
      <c r="F18" s="274"/>
      <c r="G18" s="274"/>
      <c r="H18" s="274"/>
      <c r="I18" s="274"/>
      <c r="J18" s="274"/>
      <c r="K18" s="274"/>
      <c r="L18" s="274"/>
      <c r="M18" s="274"/>
      <c r="N18" s="274"/>
      <c r="O18" s="274"/>
      <c r="P18" s="248"/>
      <c r="Q18" s="238"/>
      <c r="R18" s="171"/>
    </row>
    <row r="19" spans="1:18" ht="20.25" x14ac:dyDescent="0.25">
      <c r="A19" s="271"/>
      <c r="B19" s="116"/>
      <c r="C19" s="117"/>
      <c r="D19" s="117"/>
      <c r="E19" s="118"/>
      <c r="F19" s="274"/>
      <c r="G19" s="274"/>
      <c r="H19" s="274"/>
      <c r="I19" s="274"/>
      <c r="J19" s="274"/>
      <c r="K19" s="274"/>
      <c r="L19" s="274"/>
      <c r="M19" s="274"/>
      <c r="N19" s="274"/>
      <c r="O19" s="274"/>
      <c r="P19" s="60"/>
      <c r="Q19" s="238"/>
      <c r="R19" s="171"/>
    </row>
    <row r="20" spans="1:18" ht="30" x14ac:dyDescent="0.25">
      <c r="A20" s="272" t="s">
        <v>188</v>
      </c>
      <c r="B20" s="116"/>
      <c r="C20" s="117"/>
      <c r="D20" s="117"/>
      <c r="E20" s="118"/>
      <c r="F20" s="274"/>
      <c r="G20" s="274"/>
      <c r="H20" s="274"/>
      <c r="I20" s="274"/>
      <c r="J20" s="274"/>
      <c r="K20" s="274"/>
      <c r="L20" s="274"/>
      <c r="M20" s="274"/>
      <c r="N20" s="274"/>
      <c r="O20" s="274"/>
      <c r="P20" s="60"/>
      <c r="Q20" s="238"/>
      <c r="R20" s="171"/>
    </row>
    <row r="21" spans="1:18" ht="20.25" x14ac:dyDescent="0.25">
      <c r="A21" s="271"/>
      <c r="B21" s="116"/>
      <c r="C21" s="117"/>
      <c r="D21" s="117"/>
      <c r="E21" s="118"/>
      <c r="F21" s="274"/>
      <c r="G21" s="274"/>
      <c r="H21" s="274"/>
      <c r="I21" s="274"/>
      <c r="J21" s="274"/>
      <c r="K21" s="274"/>
      <c r="L21" s="274"/>
      <c r="M21" s="274"/>
      <c r="N21" s="274"/>
      <c r="O21" s="274"/>
      <c r="P21" s="60"/>
      <c r="Q21" s="238"/>
      <c r="R21" s="171"/>
    </row>
    <row r="22" spans="1:18" ht="20.25" x14ac:dyDescent="0.25">
      <c r="A22" s="271" t="s">
        <v>173</v>
      </c>
      <c r="B22" s="116"/>
      <c r="C22" s="117"/>
      <c r="D22" s="117"/>
      <c r="E22" s="118"/>
      <c r="F22" s="274"/>
      <c r="G22" s="274"/>
      <c r="H22" s="274"/>
      <c r="I22" s="274"/>
      <c r="J22" s="274"/>
      <c r="K22" s="274"/>
      <c r="L22" s="274"/>
      <c r="M22" s="274"/>
      <c r="N22" s="274"/>
      <c r="O22" s="274"/>
      <c r="P22" s="60"/>
      <c r="Q22" s="238"/>
      <c r="R22" s="171"/>
    </row>
    <row r="23" spans="1:18" ht="20.25" x14ac:dyDescent="0.25">
      <c r="A23" s="271" t="s">
        <v>174</v>
      </c>
      <c r="B23" s="116"/>
      <c r="C23" s="117"/>
      <c r="D23" s="117"/>
      <c r="E23" s="118"/>
      <c r="F23" s="274"/>
      <c r="G23" s="274"/>
      <c r="H23" s="274"/>
      <c r="I23" s="274"/>
      <c r="J23" s="274"/>
      <c r="K23" s="274"/>
      <c r="L23" s="274"/>
      <c r="M23" s="274"/>
      <c r="N23" s="274"/>
      <c r="O23" s="274"/>
      <c r="P23" s="60"/>
      <c r="Q23" s="238"/>
      <c r="R23" s="171"/>
    </row>
    <row r="24" spans="1:18" ht="20.25" x14ac:dyDescent="0.25">
      <c r="A24" s="271" t="s">
        <v>175</v>
      </c>
      <c r="B24" s="116"/>
      <c r="C24" s="117"/>
      <c r="D24" s="117"/>
      <c r="E24" s="118"/>
      <c r="F24" s="274"/>
      <c r="G24" s="274"/>
      <c r="H24" s="274"/>
      <c r="I24" s="274"/>
      <c r="J24" s="274"/>
      <c r="K24" s="274"/>
      <c r="L24" s="274"/>
      <c r="M24" s="274"/>
      <c r="N24" s="274"/>
      <c r="O24" s="274"/>
      <c r="P24" s="60"/>
      <c r="Q24" s="238"/>
      <c r="R24" s="171"/>
    </row>
    <row r="25" spans="1:18" ht="20.25" x14ac:dyDescent="0.25">
      <c r="A25" s="271"/>
      <c r="B25" s="116"/>
      <c r="C25" s="117"/>
      <c r="D25" s="117"/>
      <c r="E25" s="118"/>
      <c r="F25" s="274"/>
      <c r="G25" s="274"/>
      <c r="H25" s="274"/>
      <c r="I25" s="274"/>
      <c r="J25" s="274"/>
      <c r="K25" s="274"/>
      <c r="L25" s="274"/>
      <c r="M25" s="274"/>
      <c r="N25" s="274"/>
      <c r="O25" s="274"/>
      <c r="P25" s="60"/>
      <c r="Q25" s="238"/>
      <c r="R25" s="171"/>
    </row>
    <row r="26" spans="1:18" ht="20.25" x14ac:dyDescent="0.25">
      <c r="A26" s="271"/>
      <c r="B26" s="116"/>
      <c r="C26" s="117"/>
      <c r="D26" s="117"/>
      <c r="E26" s="118"/>
      <c r="F26" s="274"/>
      <c r="G26" s="274"/>
      <c r="H26" s="274"/>
      <c r="I26" s="274"/>
      <c r="J26" s="274"/>
      <c r="K26" s="274"/>
      <c r="L26" s="274"/>
      <c r="M26" s="274"/>
      <c r="N26" s="274"/>
      <c r="O26" s="274"/>
      <c r="P26" s="60"/>
      <c r="Q26" s="238"/>
      <c r="R26" s="171"/>
    </row>
    <row r="27" spans="1:18" ht="20.25" x14ac:dyDescent="0.25">
      <c r="A27" s="271"/>
      <c r="B27" s="116"/>
      <c r="C27" s="117"/>
      <c r="D27" s="117"/>
      <c r="E27" s="118"/>
      <c r="F27" s="274"/>
      <c r="G27" s="274"/>
      <c r="H27" s="274"/>
      <c r="I27" s="274"/>
      <c r="J27" s="274"/>
      <c r="K27" s="274"/>
      <c r="L27" s="274"/>
      <c r="M27" s="274"/>
      <c r="N27" s="274"/>
      <c r="O27" s="274"/>
      <c r="P27" s="60"/>
      <c r="Q27" s="238"/>
      <c r="R27" s="171"/>
    </row>
    <row r="28" spans="1:18" ht="20.25" x14ac:dyDescent="0.25">
      <c r="A28" s="271"/>
      <c r="B28" s="116"/>
      <c r="C28" s="117"/>
      <c r="D28" s="117"/>
      <c r="E28" s="118"/>
      <c r="F28" s="274"/>
      <c r="G28" s="274"/>
      <c r="H28" s="274"/>
      <c r="I28" s="274"/>
      <c r="J28" s="274"/>
      <c r="K28" s="274"/>
      <c r="L28" s="274"/>
      <c r="M28" s="274"/>
      <c r="N28" s="274"/>
      <c r="O28" s="274"/>
      <c r="P28" s="60"/>
      <c r="Q28" s="238"/>
      <c r="R28" s="171"/>
    </row>
    <row r="29" spans="1:18" ht="20.25" x14ac:dyDescent="0.25">
      <c r="A29" s="271"/>
      <c r="B29" s="116"/>
      <c r="C29" s="117"/>
      <c r="D29" s="117"/>
      <c r="E29" s="118"/>
      <c r="F29" s="274"/>
      <c r="G29" s="274"/>
      <c r="H29" s="274"/>
      <c r="I29" s="274"/>
      <c r="J29" s="274"/>
      <c r="K29" s="274"/>
      <c r="L29" s="274"/>
      <c r="M29" s="274"/>
      <c r="N29" s="274"/>
      <c r="O29" s="274"/>
      <c r="P29" s="60"/>
      <c r="Q29" s="238"/>
      <c r="R29" s="171"/>
    </row>
    <row r="30" spans="1:18" ht="20.25" x14ac:dyDescent="0.25">
      <c r="A30" s="271"/>
      <c r="B30" s="116"/>
      <c r="C30" s="117"/>
      <c r="D30" s="117"/>
      <c r="E30" s="118"/>
      <c r="F30" s="274"/>
      <c r="G30" s="274"/>
      <c r="H30" s="274"/>
      <c r="I30" s="274"/>
      <c r="J30" s="274"/>
      <c r="K30" s="274"/>
      <c r="L30" s="274"/>
      <c r="M30" s="274"/>
      <c r="N30" s="274"/>
      <c r="O30" s="274"/>
      <c r="P30" s="60"/>
      <c r="Q30" s="238"/>
      <c r="R30" s="171"/>
    </row>
    <row r="31" spans="1:18" ht="20.25" x14ac:dyDescent="0.25">
      <c r="A31" s="271"/>
      <c r="B31" s="116"/>
      <c r="C31" s="117"/>
      <c r="D31" s="117"/>
      <c r="E31" s="118"/>
      <c r="F31" s="274"/>
      <c r="G31" s="274"/>
      <c r="H31" s="274"/>
      <c r="I31" s="274"/>
      <c r="J31" s="274"/>
      <c r="K31" s="274"/>
      <c r="L31" s="274"/>
      <c r="M31" s="274"/>
      <c r="N31" s="274"/>
      <c r="O31" s="274"/>
      <c r="P31" s="60"/>
      <c r="Q31" s="238"/>
      <c r="R31" s="171"/>
    </row>
    <row r="32" spans="1:18" ht="20.25" x14ac:dyDescent="0.25">
      <c r="A32" s="271"/>
      <c r="B32" s="116"/>
      <c r="C32" s="117"/>
      <c r="D32" s="117"/>
      <c r="E32" s="118"/>
      <c r="F32" s="274"/>
      <c r="G32" s="274"/>
      <c r="H32" s="274"/>
      <c r="I32" s="274"/>
      <c r="J32" s="274"/>
      <c r="K32" s="274"/>
      <c r="L32" s="274"/>
      <c r="M32" s="274"/>
      <c r="N32" s="274"/>
      <c r="O32" s="274"/>
      <c r="P32" s="60"/>
      <c r="Q32" s="238"/>
      <c r="R32" s="171"/>
    </row>
    <row r="33" spans="1:18" ht="20.25" x14ac:dyDescent="0.25">
      <c r="A33" s="271"/>
      <c r="B33" s="116"/>
      <c r="C33" s="117"/>
      <c r="D33" s="117"/>
      <c r="E33" s="118"/>
      <c r="F33" s="274"/>
      <c r="G33" s="274"/>
      <c r="H33" s="274"/>
      <c r="I33" s="274"/>
      <c r="J33" s="274"/>
      <c r="K33" s="274"/>
      <c r="L33" s="274"/>
      <c r="M33" s="274"/>
      <c r="N33" s="274"/>
      <c r="O33" s="274"/>
      <c r="P33" s="60"/>
      <c r="Q33" s="238"/>
      <c r="R33" s="171"/>
    </row>
    <row r="34" spans="1:18" ht="20.25" x14ac:dyDescent="0.25">
      <c r="A34" s="271"/>
      <c r="B34" s="116"/>
      <c r="C34" s="117"/>
      <c r="D34" s="117"/>
      <c r="E34" s="118"/>
      <c r="F34" s="274"/>
      <c r="G34" s="274"/>
      <c r="H34" s="274"/>
      <c r="I34" s="274"/>
      <c r="J34" s="274"/>
      <c r="K34" s="274"/>
      <c r="L34" s="274"/>
      <c r="M34" s="274"/>
      <c r="N34" s="274"/>
      <c r="O34" s="274"/>
      <c r="P34" s="60"/>
      <c r="Q34" s="238"/>
      <c r="R34" s="171"/>
    </row>
    <row r="35" spans="1:18" ht="20.25" x14ac:dyDescent="0.25">
      <c r="A35" s="271"/>
      <c r="B35" s="116"/>
      <c r="C35" s="117"/>
      <c r="D35" s="117"/>
      <c r="E35" s="118"/>
      <c r="F35" s="274"/>
      <c r="G35" s="274"/>
      <c r="H35" s="274"/>
      <c r="I35" s="274"/>
      <c r="J35" s="274"/>
      <c r="K35" s="274"/>
      <c r="L35" s="274"/>
      <c r="M35" s="274"/>
      <c r="N35" s="274"/>
      <c r="O35" s="274"/>
      <c r="P35" s="60"/>
      <c r="Q35" s="238"/>
      <c r="R35" s="171"/>
    </row>
    <row r="36" spans="1:18" ht="20.25" x14ac:dyDescent="0.25">
      <c r="A36" s="271"/>
      <c r="B36" s="116"/>
      <c r="C36" s="117"/>
      <c r="D36" s="117"/>
      <c r="E36" s="118"/>
      <c r="F36" s="274"/>
      <c r="G36" s="274"/>
      <c r="H36" s="274"/>
      <c r="I36" s="274"/>
      <c r="J36" s="274"/>
      <c r="K36" s="274"/>
      <c r="L36" s="274"/>
      <c r="M36" s="274"/>
      <c r="N36" s="274"/>
      <c r="O36" s="274"/>
      <c r="P36" s="60"/>
      <c r="Q36" s="238"/>
      <c r="R36" s="171"/>
    </row>
    <row r="37" spans="1:18" ht="20.25" x14ac:dyDescent="0.25">
      <c r="A37" s="271"/>
      <c r="B37" s="116"/>
      <c r="C37" s="117"/>
      <c r="D37" s="117"/>
      <c r="E37" s="118"/>
      <c r="F37" s="274"/>
      <c r="G37" s="274"/>
      <c r="H37" s="274"/>
      <c r="I37" s="274"/>
      <c r="J37" s="274"/>
      <c r="K37" s="274"/>
      <c r="L37" s="274"/>
      <c r="M37" s="274"/>
      <c r="N37" s="274"/>
      <c r="O37" s="274"/>
      <c r="P37" s="60"/>
      <c r="Q37" s="238"/>
      <c r="R37" s="171"/>
    </row>
    <row r="38" spans="1:18" ht="20.25" x14ac:dyDescent="0.25">
      <c r="B38" s="116"/>
      <c r="C38" s="117"/>
      <c r="D38" s="117"/>
      <c r="E38" s="118"/>
      <c r="F38" s="274"/>
      <c r="G38" s="274"/>
      <c r="H38" s="274"/>
      <c r="I38" s="274"/>
      <c r="J38" s="274"/>
      <c r="K38" s="274"/>
      <c r="L38" s="274"/>
      <c r="M38" s="274"/>
      <c r="N38" s="274"/>
      <c r="O38" s="274"/>
      <c r="P38" s="60"/>
      <c r="Q38" s="238"/>
      <c r="R38" s="171"/>
    </row>
    <row r="39" spans="1:18" ht="20.25" x14ac:dyDescent="0.25">
      <c r="B39" s="116"/>
      <c r="C39" s="117"/>
      <c r="D39" s="117"/>
      <c r="E39" s="118"/>
      <c r="F39" s="274"/>
      <c r="G39" s="274"/>
      <c r="H39" s="274"/>
      <c r="I39" s="274"/>
      <c r="J39" s="274"/>
      <c r="K39" s="274"/>
      <c r="L39" s="274"/>
      <c r="M39" s="274"/>
      <c r="N39" s="274"/>
      <c r="O39" s="274"/>
      <c r="P39" s="60"/>
      <c r="Q39" s="238"/>
      <c r="R39" s="171"/>
    </row>
    <row r="40" spans="1:18" ht="20.25" x14ac:dyDescent="0.25">
      <c r="B40" s="116"/>
      <c r="C40" s="117"/>
      <c r="D40" s="117"/>
      <c r="E40" s="118"/>
      <c r="F40" s="274"/>
      <c r="G40" s="274"/>
      <c r="H40" s="274"/>
      <c r="I40" s="274"/>
      <c r="J40" s="274"/>
      <c r="K40" s="274"/>
      <c r="L40" s="274"/>
      <c r="M40" s="274"/>
      <c r="N40" s="274"/>
      <c r="O40" s="274"/>
      <c r="P40" s="60"/>
      <c r="Q40" s="238"/>
      <c r="R40" s="171"/>
    </row>
    <row r="41" spans="1:18" ht="20.25" x14ac:dyDescent="0.25">
      <c r="B41" s="116"/>
      <c r="C41" s="117"/>
      <c r="D41" s="117"/>
      <c r="E41" s="118"/>
      <c r="F41" s="274"/>
      <c r="G41" s="274"/>
      <c r="H41" s="274"/>
      <c r="I41" s="274"/>
      <c r="J41" s="274"/>
      <c r="K41" s="274"/>
      <c r="L41" s="274"/>
      <c r="M41" s="274"/>
      <c r="N41" s="274"/>
      <c r="O41" s="274"/>
      <c r="P41" s="60"/>
      <c r="Q41" s="238"/>
      <c r="R41" s="171"/>
    </row>
    <row r="42" spans="1:18" ht="20.25" x14ac:dyDescent="0.25">
      <c r="B42" s="116"/>
      <c r="C42" s="117"/>
      <c r="D42" s="117"/>
      <c r="E42" s="118"/>
      <c r="F42" s="274"/>
      <c r="G42" s="274"/>
      <c r="H42" s="274"/>
      <c r="I42" s="274"/>
      <c r="J42" s="274"/>
      <c r="K42" s="274"/>
      <c r="L42" s="274"/>
      <c r="M42" s="274"/>
      <c r="N42" s="274"/>
      <c r="O42" s="274"/>
      <c r="P42" s="60"/>
      <c r="Q42" s="238"/>
      <c r="R42" s="171"/>
    </row>
    <row r="43" spans="1:18" ht="20.25" x14ac:dyDescent="0.25">
      <c r="B43" s="116"/>
      <c r="C43" s="117"/>
      <c r="D43" s="117"/>
      <c r="E43" s="118"/>
      <c r="F43" s="274"/>
      <c r="G43" s="274"/>
      <c r="H43" s="274"/>
      <c r="I43" s="274"/>
      <c r="J43" s="274"/>
      <c r="K43" s="274"/>
      <c r="L43" s="274"/>
      <c r="M43" s="274"/>
      <c r="N43" s="274"/>
      <c r="O43" s="274"/>
      <c r="P43" s="60"/>
      <c r="Q43" s="238"/>
      <c r="R43" s="171"/>
    </row>
    <row r="44" spans="1:18" ht="20.25" x14ac:dyDescent="0.25">
      <c r="B44" s="116"/>
      <c r="C44" s="117"/>
      <c r="D44" s="117"/>
      <c r="E44" s="118"/>
      <c r="F44" s="274"/>
      <c r="G44" s="274"/>
      <c r="H44" s="274"/>
      <c r="I44" s="274"/>
      <c r="J44" s="274"/>
      <c r="K44" s="274"/>
      <c r="L44" s="274"/>
      <c r="M44" s="274"/>
      <c r="N44" s="274"/>
      <c r="O44" s="274"/>
      <c r="P44" s="60"/>
      <c r="Q44" s="238"/>
      <c r="R44" s="171"/>
    </row>
    <row r="45" spans="1:18" ht="20.25" x14ac:dyDescent="0.25">
      <c r="B45" s="116"/>
      <c r="C45" s="117"/>
      <c r="D45" s="117"/>
      <c r="E45" s="118"/>
      <c r="F45" s="274"/>
      <c r="G45" s="274"/>
      <c r="H45" s="274"/>
      <c r="I45" s="274"/>
      <c r="J45" s="274"/>
      <c r="K45" s="274"/>
      <c r="L45" s="274"/>
      <c r="M45" s="274"/>
      <c r="N45" s="274"/>
      <c r="O45" s="274"/>
      <c r="P45" s="60"/>
      <c r="Q45" s="238"/>
      <c r="R45" s="171"/>
    </row>
    <row r="46" spans="1:18" ht="20.25" x14ac:dyDescent="0.25">
      <c r="B46" s="116"/>
      <c r="C46" s="117"/>
      <c r="D46" s="117"/>
      <c r="E46" s="118"/>
      <c r="F46" s="274"/>
      <c r="G46" s="274"/>
      <c r="H46" s="274"/>
      <c r="I46" s="274"/>
      <c r="J46" s="274"/>
      <c r="K46" s="274"/>
      <c r="L46" s="274"/>
      <c r="M46" s="274"/>
      <c r="N46" s="274"/>
      <c r="O46" s="274"/>
      <c r="P46" s="60"/>
      <c r="Q46" s="238"/>
      <c r="R46" s="171"/>
    </row>
    <row r="47" spans="1:18" ht="20.25" x14ac:dyDescent="0.25">
      <c r="B47" s="116"/>
      <c r="C47" s="117"/>
      <c r="D47" s="117"/>
      <c r="E47" s="118"/>
      <c r="F47" s="274"/>
      <c r="G47" s="274"/>
      <c r="H47" s="274"/>
      <c r="I47" s="274"/>
      <c r="J47" s="274"/>
      <c r="K47" s="274"/>
      <c r="L47" s="274"/>
      <c r="M47" s="274"/>
      <c r="N47" s="274"/>
      <c r="O47" s="274"/>
      <c r="P47" s="60"/>
      <c r="Q47" s="238"/>
      <c r="R47" s="171"/>
    </row>
    <row r="48" spans="1:18" ht="20.25" x14ac:dyDescent="0.25">
      <c r="B48" s="116"/>
      <c r="C48" s="117"/>
      <c r="D48" s="117"/>
      <c r="E48" s="118"/>
      <c r="F48" s="274"/>
      <c r="G48" s="274"/>
      <c r="H48" s="274"/>
      <c r="I48" s="274"/>
      <c r="J48" s="274"/>
      <c r="K48" s="274"/>
      <c r="L48" s="274"/>
      <c r="M48" s="274"/>
      <c r="N48" s="274"/>
      <c r="O48" s="274"/>
      <c r="P48" s="60"/>
      <c r="Q48" s="238"/>
      <c r="R48" s="171"/>
    </row>
    <row r="49" spans="2:18" ht="20.25" x14ac:dyDescent="0.25">
      <c r="B49" s="116"/>
      <c r="C49" s="117"/>
      <c r="D49" s="117"/>
      <c r="E49" s="118"/>
      <c r="F49" s="274"/>
      <c r="G49" s="274"/>
      <c r="H49" s="274"/>
      <c r="I49" s="274"/>
      <c r="J49" s="274"/>
      <c r="K49" s="274"/>
      <c r="L49" s="274"/>
      <c r="M49" s="274"/>
      <c r="N49" s="274"/>
      <c r="O49" s="274"/>
      <c r="P49" s="60"/>
      <c r="Q49" s="238"/>
      <c r="R49" s="171"/>
    </row>
    <row r="50" spans="2:18" ht="20.25" x14ac:dyDescent="0.25">
      <c r="B50" s="116"/>
      <c r="C50" s="117"/>
      <c r="D50" s="117"/>
      <c r="E50" s="118"/>
      <c r="F50" s="274"/>
      <c r="G50" s="274"/>
      <c r="H50" s="274"/>
      <c r="I50" s="274"/>
      <c r="J50" s="274"/>
      <c r="K50" s="274"/>
      <c r="L50" s="274"/>
      <c r="M50" s="274"/>
      <c r="N50" s="274"/>
      <c r="O50" s="274"/>
      <c r="P50" s="60"/>
      <c r="Q50" s="238"/>
      <c r="R50" s="171"/>
    </row>
    <row r="51" spans="2:18" ht="20.25" x14ac:dyDescent="0.25">
      <c r="B51" s="116"/>
      <c r="C51" s="117"/>
      <c r="D51" s="117"/>
      <c r="E51" s="118"/>
      <c r="F51" s="274"/>
      <c r="G51" s="274"/>
      <c r="H51" s="274"/>
      <c r="I51" s="274"/>
      <c r="J51" s="274"/>
      <c r="K51" s="274"/>
      <c r="L51" s="274"/>
      <c r="M51" s="274"/>
      <c r="N51" s="274"/>
      <c r="O51" s="274"/>
      <c r="P51" s="60"/>
      <c r="Q51" s="238"/>
      <c r="R51" s="171"/>
    </row>
    <row r="52" spans="2:18" ht="20.25" x14ac:dyDescent="0.25">
      <c r="B52" s="116"/>
      <c r="C52" s="117"/>
      <c r="D52" s="117"/>
      <c r="E52" s="118"/>
      <c r="F52" s="274"/>
      <c r="G52" s="274"/>
      <c r="H52" s="274"/>
      <c r="I52" s="274"/>
      <c r="J52" s="274"/>
      <c r="K52" s="274"/>
      <c r="L52" s="274"/>
      <c r="M52" s="274"/>
      <c r="N52" s="274"/>
      <c r="O52" s="274"/>
      <c r="P52" s="60"/>
      <c r="Q52" s="238"/>
      <c r="R52" s="171"/>
    </row>
    <row r="53" spans="2:18" ht="20.25" x14ac:dyDescent="0.25">
      <c r="B53" s="116"/>
      <c r="C53" s="117"/>
      <c r="D53" s="117"/>
      <c r="E53" s="118"/>
      <c r="F53" s="274"/>
      <c r="G53" s="274"/>
      <c r="H53" s="274"/>
      <c r="I53" s="274"/>
      <c r="J53" s="274"/>
      <c r="K53" s="274"/>
      <c r="L53" s="274"/>
      <c r="M53" s="274"/>
      <c r="N53" s="274"/>
      <c r="O53" s="274"/>
      <c r="P53" s="60"/>
      <c r="Q53" s="238"/>
      <c r="R53" s="171"/>
    </row>
    <row r="54" spans="2:18" ht="20.25" x14ac:dyDescent="0.25">
      <c r="B54" s="116"/>
      <c r="C54" s="117"/>
      <c r="D54" s="117"/>
      <c r="E54" s="118"/>
      <c r="F54" s="274"/>
      <c r="G54" s="274"/>
      <c r="H54" s="274"/>
      <c r="I54" s="274"/>
      <c r="J54" s="274"/>
      <c r="K54" s="274"/>
      <c r="L54" s="274"/>
      <c r="M54" s="274"/>
      <c r="N54" s="274"/>
      <c r="O54" s="274"/>
      <c r="P54" s="60"/>
      <c r="Q54" s="238"/>
      <c r="R54" s="171"/>
    </row>
    <row r="55" spans="2:18" ht="20.25" x14ac:dyDescent="0.25">
      <c r="B55" s="116"/>
      <c r="C55" s="117"/>
      <c r="D55" s="117"/>
      <c r="E55" s="118"/>
      <c r="F55" s="274"/>
      <c r="G55" s="274"/>
      <c r="H55" s="274"/>
      <c r="I55" s="274"/>
      <c r="J55" s="274"/>
      <c r="K55" s="274"/>
      <c r="L55" s="274"/>
      <c r="M55" s="274"/>
      <c r="N55" s="274"/>
      <c r="O55" s="274"/>
      <c r="P55" s="60"/>
      <c r="Q55" s="238"/>
      <c r="R55" s="171"/>
    </row>
    <row r="56" spans="2:18" ht="20.25" x14ac:dyDescent="0.25">
      <c r="B56" s="116"/>
      <c r="C56" s="117"/>
      <c r="D56" s="117"/>
      <c r="E56" s="118"/>
      <c r="F56" s="274"/>
      <c r="G56" s="274"/>
      <c r="H56" s="274"/>
      <c r="I56" s="274"/>
      <c r="J56" s="274"/>
      <c r="K56" s="274"/>
      <c r="L56" s="274"/>
      <c r="M56" s="274"/>
      <c r="N56" s="274"/>
      <c r="O56" s="274"/>
      <c r="P56" s="60"/>
      <c r="Q56" s="238"/>
      <c r="R56" s="171"/>
    </row>
    <row r="57" spans="2:18" ht="20.25" x14ac:dyDescent="0.25">
      <c r="B57" s="116"/>
      <c r="C57" s="117"/>
      <c r="D57" s="117"/>
      <c r="E57" s="118"/>
      <c r="F57" s="274"/>
      <c r="G57" s="274"/>
      <c r="H57" s="274"/>
      <c r="I57" s="274"/>
      <c r="J57" s="274"/>
      <c r="K57" s="274"/>
      <c r="L57" s="274"/>
      <c r="M57" s="274"/>
      <c r="N57" s="274"/>
      <c r="O57" s="274"/>
      <c r="P57" s="60"/>
      <c r="Q57" s="238"/>
      <c r="R57" s="171"/>
    </row>
    <row r="58" spans="2:18" ht="20.25" x14ac:dyDescent="0.25">
      <c r="B58" s="116"/>
      <c r="C58" s="117"/>
      <c r="D58" s="117"/>
      <c r="E58" s="118"/>
      <c r="F58" s="274"/>
      <c r="G58" s="274"/>
      <c r="H58" s="274"/>
      <c r="I58" s="274"/>
      <c r="J58" s="274"/>
      <c r="K58" s="274"/>
      <c r="L58" s="274"/>
      <c r="M58" s="274"/>
      <c r="N58" s="274"/>
      <c r="O58" s="274"/>
      <c r="P58" s="60"/>
      <c r="Q58" s="238"/>
      <c r="R58" s="171"/>
    </row>
    <row r="59" spans="2:18" ht="20.25" x14ac:dyDescent="0.25">
      <c r="B59" s="116"/>
      <c r="C59" s="117"/>
      <c r="D59" s="117"/>
      <c r="E59" s="118"/>
      <c r="F59" s="274"/>
      <c r="G59" s="274"/>
      <c r="H59" s="274"/>
      <c r="I59" s="274"/>
      <c r="J59" s="274"/>
      <c r="K59" s="274"/>
      <c r="L59" s="274"/>
      <c r="M59" s="274"/>
      <c r="N59" s="274"/>
      <c r="O59" s="274"/>
      <c r="P59" s="60"/>
      <c r="Q59" s="238"/>
      <c r="R59" s="171"/>
    </row>
    <row r="60" spans="2:18" ht="20.25" x14ac:dyDescent="0.25">
      <c r="B60" s="116"/>
      <c r="C60" s="117"/>
      <c r="D60" s="117"/>
      <c r="E60" s="118"/>
      <c r="F60" s="274"/>
      <c r="G60" s="274"/>
      <c r="H60" s="274"/>
      <c r="I60" s="274"/>
      <c r="J60" s="274"/>
      <c r="K60" s="274"/>
      <c r="L60" s="274"/>
      <c r="M60" s="274"/>
      <c r="N60" s="274"/>
      <c r="O60" s="274"/>
      <c r="P60" s="60"/>
      <c r="Q60" s="238"/>
      <c r="R60" s="171"/>
    </row>
    <row r="61" spans="2:18" ht="20.25" x14ac:dyDescent="0.25">
      <c r="B61" s="116"/>
      <c r="C61" s="117"/>
      <c r="D61" s="117"/>
      <c r="E61" s="118"/>
      <c r="F61" s="274"/>
      <c r="G61" s="274"/>
      <c r="H61" s="274"/>
      <c r="I61" s="274"/>
      <c r="J61" s="274"/>
      <c r="K61" s="274"/>
      <c r="L61" s="274"/>
      <c r="M61" s="274"/>
      <c r="N61" s="274"/>
      <c r="O61" s="274"/>
      <c r="P61" s="60"/>
      <c r="Q61" s="238"/>
      <c r="R61" s="171"/>
    </row>
    <row r="62" spans="2:18" ht="20.25" x14ac:dyDescent="0.25">
      <c r="B62" s="116"/>
      <c r="C62" s="117"/>
      <c r="D62" s="117"/>
      <c r="E62" s="118"/>
      <c r="F62" s="274"/>
      <c r="G62" s="274"/>
      <c r="H62" s="274"/>
      <c r="I62" s="274"/>
      <c r="J62" s="274"/>
      <c r="K62" s="274"/>
      <c r="L62" s="274"/>
      <c r="M62" s="274"/>
      <c r="N62" s="274"/>
      <c r="O62" s="274"/>
      <c r="P62" s="60"/>
      <c r="Q62" s="238"/>
      <c r="R62" s="171"/>
    </row>
    <row r="63" spans="2:18" ht="20.25" x14ac:dyDescent="0.25">
      <c r="B63" s="116"/>
      <c r="C63" s="117"/>
      <c r="D63" s="117"/>
      <c r="E63" s="118"/>
      <c r="F63" s="274"/>
      <c r="G63" s="274"/>
      <c r="H63" s="274"/>
      <c r="I63" s="274"/>
      <c r="J63" s="274"/>
      <c r="K63" s="274"/>
      <c r="L63" s="274"/>
      <c r="M63" s="274"/>
      <c r="N63" s="274"/>
      <c r="O63" s="274"/>
      <c r="P63" s="60"/>
      <c r="Q63" s="238"/>
      <c r="R63" s="171"/>
    </row>
    <row r="64" spans="2:18" ht="20.25" x14ac:dyDescent="0.25">
      <c r="B64" s="116"/>
      <c r="C64" s="117"/>
      <c r="D64" s="117"/>
      <c r="E64" s="118"/>
      <c r="F64" s="274"/>
      <c r="G64" s="274"/>
      <c r="H64" s="274"/>
      <c r="I64" s="274"/>
      <c r="J64" s="274"/>
      <c r="K64" s="274"/>
      <c r="L64" s="274"/>
      <c r="M64" s="274"/>
      <c r="N64" s="274"/>
      <c r="O64" s="274"/>
      <c r="P64" s="60"/>
      <c r="Q64" s="238"/>
      <c r="R64" s="171"/>
    </row>
    <row r="65" spans="2:18" ht="20.25" x14ac:dyDescent="0.25">
      <c r="B65" s="116"/>
      <c r="C65" s="117"/>
      <c r="D65" s="117"/>
      <c r="E65" s="118"/>
      <c r="F65" s="274"/>
      <c r="G65" s="274"/>
      <c r="H65" s="274"/>
      <c r="I65" s="274"/>
      <c r="J65" s="274"/>
      <c r="K65" s="274"/>
      <c r="L65" s="274"/>
      <c r="M65" s="274"/>
      <c r="N65" s="274"/>
      <c r="O65" s="274"/>
      <c r="P65" s="60"/>
      <c r="Q65" s="238"/>
      <c r="R65" s="171"/>
    </row>
    <row r="66" spans="2:18" ht="20.25" x14ac:dyDescent="0.25">
      <c r="B66" s="116"/>
      <c r="C66" s="117"/>
      <c r="D66" s="117"/>
      <c r="E66" s="118"/>
      <c r="F66" s="274"/>
      <c r="G66" s="274"/>
      <c r="H66" s="274"/>
      <c r="I66" s="274"/>
      <c r="J66" s="274"/>
      <c r="K66" s="274"/>
      <c r="L66" s="274"/>
      <c r="M66" s="274"/>
      <c r="N66" s="274"/>
      <c r="O66" s="274"/>
      <c r="P66" s="60"/>
      <c r="Q66" s="238"/>
      <c r="R66" s="171"/>
    </row>
    <row r="67" spans="2:18" ht="20.25" x14ac:dyDescent="0.25">
      <c r="B67" s="116"/>
      <c r="C67" s="117"/>
      <c r="D67" s="117"/>
      <c r="E67" s="118"/>
      <c r="F67" s="274"/>
      <c r="G67" s="274"/>
      <c r="H67" s="274"/>
      <c r="I67" s="274"/>
      <c r="J67" s="274"/>
      <c r="K67" s="274"/>
      <c r="L67" s="274"/>
      <c r="M67" s="274"/>
      <c r="N67" s="274"/>
      <c r="O67" s="274"/>
      <c r="P67" s="60"/>
      <c r="Q67" s="238"/>
      <c r="R67" s="171"/>
    </row>
    <row r="68" spans="2:18" ht="20.25" x14ac:dyDescent="0.25">
      <c r="B68" s="116"/>
      <c r="C68" s="117"/>
      <c r="D68" s="117"/>
      <c r="E68" s="118"/>
      <c r="F68" s="274"/>
      <c r="G68" s="274"/>
      <c r="H68" s="274"/>
      <c r="I68" s="274"/>
      <c r="J68" s="274"/>
      <c r="K68" s="274"/>
      <c r="L68" s="274"/>
      <c r="M68" s="274"/>
      <c r="N68" s="274"/>
      <c r="O68" s="274"/>
      <c r="P68" s="60"/>
      <c r="Q68" s="238"/>
      <c r="R68" s="171"/>
    </row>
    <row r="69" spans="2:18" ht="20.25" x14ac:dyDescent="0.25">
      <c r="B69" s="116"/>
      <c r="C69" s="117"/>
      <c r="D69" s="117"/>
      <c r="E69" s="118"/>
      <c r="F69" s="274"/>
      <c r="G69" s="274"/>
      <c r="H69" s="274"/>
      <c r="I69" s="274"/>
      <c r="J69" s="274"/>
      <c r="K69" s="274"/>
      <c r="L69" s="274"/>
      <c r="M69" s="274"/>
      <c r="N69" s="274"/>
      <c r="O69" s="274"/>
      <c r="P69" s="60"/>
      <c r="Q69" s="238"/>
      <c r="R69" s="171"/>
    </row>
    <row r="70" spans="2:18" ht="20.25" x14ac:dyDescent="0.25">
      <c r="B70" s="116"/>
      <c r="C70" s="117"/>
      <c r="D70" s="117"/>
      <c r="E70" s="118"/>
      <c r="F70" s="274"/>
      <c r="G70" s="274"/>
      <c r="H70" s="274"/>
      <c r="I70" s="274"/>
      <c r="J70" s="274"/>
      <c r="K70" s="274"/>
      <c r="L70" s="274"/>
      <c r="M70" s="274"/>
      <c r="N70" s="274"/>
      <c r="O70" s="274"/>
      <c r="P70" s="60"/>
      <c r="Q70" s="238"/>
      <c r="R70" s="171"/>
    </row>
    <row r="71" spans="2:18" ht="20.25" x14ac:dyDescent="0.25">
      <c r="B71" s="116"/>
      <c r="C71" s="117"/>
      <c r="D71" s="117"/>
      <c r="E71" s="118"/>
      <c r="F71" s="274"/>
      <c r="G71" s="274"/>
      <c r="H71" s="274"/>
      <c r="I71" s="274"/>
      <c r="J71" s="274"/>
      <c r="K71" s="274"/>
      <c r="L71" s="274"/>
      <c r="M71" s="274"/>
      <c r="N71" s="274"/>
      <c r="O71" s="274"/>
      <c r="P71" s="60"/>
      <c r="Q71" s="238"/>
      <c r="R71" s="171"/>
    </row>
    <row r="72" spans="2:18" ht="20.25" x14ac:dyDescent="0.25">
      <c r="B72" s="116"/>
      <c r="C72" s="117"/>
      <c r="D72" s="117"/>
      <c r="E72" s="118"/>
      <c r="F72" s="274"/>
      <c r="G72" s="274"/>
      <c r="H72" s="274"/>
      <c r="I72" s="274"/>
      <c r="J72" s="274"/>
      <c r="K72" s="274"/>
      <c r="L72" s="274"/>
      <c r="M72" s="274"/>
      <c r="N72" s="274"/>
      <c r="O72" s="274"/>
      <c r="P72" s="60"/>
      <c r="Q72" s="238"/>
      <c r="R72" s="171"/>
    </row>
    <row r="73" spans="2:18" ht="20.25" x14ac:dyDescent="0.25">
      <c r="B73" s="116"/>
      <c r="C73" s="117"/>
      <c r="D73" s="117"/>
      <c r="E73" s="118"/>
      <c r="F73" s="274"/>
      <c r="G73" s="274"/>
      <c r="H73" s="274"/>
      <c r="I73" s="274"/>
      <c r="J73" s="274"/>
      <c r="K73" s="274"/>
      <c r="L73" s="274"/>
      <c r="M73" s="274"/>
      <c r="N73" s="274"/>
      <c r="O73" s="274"/>
      <c r="P73" s="60"/>
      <c r="Q73" s="238"/>
      <c r="R73" s="171"/>
    </row>
    <row r="74" spans="2:18" ht="20.25" x14ac:dyDescent="0.25">
      <c r="B74" s="116"/>
      <c r="C74" s="117"/>
      <c r="D74" s="117"/>
      <c r="E74" s="118"/>
      <c r="F74" s="274"/>
      <c r="G74" s="274"/>
      <c r="H74" s="274"/>
      <c r="I74" s="274"/>
      <c r="J74" s="274"/>
      <c r="K74" s="274"/>
      <c r="L74" s="274"/>
      <c r="M74" s="274"/>
      <c r="N74" s="274"/>
      <c r="O74" s="274"/>
      <c r="P74" s="60"/>
      <c r="Q74" s="238"/>
      <c r="R74" s="171"/>
    </row>
    <row r="75" spans="2:18" ht="20.25" x14ac:dyDescent="0.25">
      <c r="B75" s="116"/>
      <c r="C75" s="117"/>
      <c r="D75" s="117"/>
      <c r="E75" s="118"/>
      <c r="F75" s="274"/>
      <c r="G75" s="274"/>
      <c r="H75" s="274"/>
      <c r="I75" s="274"/>
      <c r="J75" s="274"/>
      <c r="K75" s="274"/>
      <c r="L75" s="274"/>
      <c r="M75" s="274"/>
      <c r="N75" s="274"/>
      <c r="O75" s="274"/>
      <c r="P75" s="60"/>
      <c r="Q75" s="238"/>
      <c r="R75" s="171"/>
    </row>
    <row r="76" spans="2:18" ht="20.25" x14ac:dyDescent="0.25">
      <c r="B76" s="116"/>
      <c r="C76" s="117"/>
      <c r="D76" s="117"/>
      <c r="E76" s="118"/>
      <c r="F76" s="274"/>
      <c r="G76" s="274"/>
      <c r="H76" s="274"/>
      <c r="I76" s="274"/>
      <c r="J76" s="274"/>
      <c r="K76" s="274"/>
      <c r="L76" s="274"/>
      <c r="M76" s="274"/>
      <c r="N76" s="274"/>
      <c r="O76" s="274"/>
      <c r="P76" s="60"/>
      <c r="Q76" s="238"/>
      <c r="R76" s="171"/>
    </row>
    <row r="77" spans="2:18" ht="20.25" x14ac:dyDescent="0.25">
      <c r="B77" s="116"/>
      <c r="C77" s="117"/>
      <c r="D77" s="117"/>
      <c r="E77" s="118"/>
      <c r="F77" s="274"/>
      <c r="G77" s="274"/>
      <c r="H77" s="274"/>
      <c r="I77" s="274"/>
      <c r="J77" s="274"/>
      <c r="K77" s="274"/>
      <c r="L77" s="274"/>
      <c r="M77" s="274"/>
      <c r="N77" s="274"/>
      <c r="O77" s="274"/>
      <c r="P77" s="60"/>
      <c r="Q77" s="238"/>
      <c r="R77" s="171"/>
    </row>
    <row r="78" spans="2:18" ht="20.25" x14ac:dyDescent="0.25">
      <c r="B78" s="116"/>
      <c r="C78" s="117"/>
      <c r="D78" s="117"/>
      <c r="E78" s="118"/>
      <c r="F78" s="274"/>
      <c r="G78" s="274"/>
      <c r="H78" s="274"/>
      <c r="I78" s="274"/>
      <c r="J78" s="274"/>
      <c r="K78" s="274"/>
      <c r="L78" s="274"/>
      <c r="M78" s="274"/>
      <c r="N78" s="274"/>
      <c r="O78" s="274"/>
      <c r="P78" s="60"/>
      <c r="Q78" s="238"/>
      <c r="R78" s="171"/>
    </row>
    <row r="79" spans="2:18" ht="20.25" x14ac:dyDescent="0.25">
      <c r="B79" s="116"/>
      <c r="C79" s="117"/>
      <c r="D79" s="117"/>
      <c r="E79" s="118"/>
      <c r="F79" s="274"/>
      <c r="G79" s="274"/>
      <c r="H79" s="274"/>
      <c r="I79" s="274"/>
      <c r="J79" s="274"/>
      <c r="K79" s="274"/>
      <c r="L79" s="274"/>
      <c r="M79" s="274"/>
      <c r="N79" s="274"/>
      <c r="O79" s="274"/>
      <c r="P79" s="60"/>
      <c r="Q79" s="238"/>
      <c r="R79" s="171"/>
    </row>
    <row r="80" spans="2:18" ht="20.25" x14ac:dyDescent="0.25">
      <c r="B80" s="116"/>
      <c r="C80" s="117"/>
      <c r="D80" s="117"/>
      <c r="E80" s="118"/>
      <c r="F80" s="274"/>
      <c r="G80" s="274"/>
      <c r="H80" s="274"/>
      <c r="I80" s="274"/>
      <c r="J80" s="274"/>
      <c r="K80" s="274"/>
      <c r="L80" s="274"/>
      <c r="M80" s="274"/>
      <c r="N80" s="274"/>
      <c r="O80" s="274"/>
      <c r="P80" s="60"/>
      <c r="Q80" s="238"/>
      <c r="R80" s="171"/>
    </row>
    <row r="81" spans="2:18" ht="20.25" x14ac:dyDescent="0.25">
      <c r="B81" s="116"/>
      <c r="C81" s="117"/>
      <c r="D81" s="117"/>
      <c r="E81" s="118"/>
      <c r="F81" s="274"/>
      <c r="G81" s="274"/>
      <c r="H81" s="274"/>
      <c r="I81" s="274"/>
      <c r="J81" s="274"/>
      <c r="K81" s="274"/>
      <c r="L81" s="274"/>
      <c r="M81" s="274"/>
      <c r="N81" s="274"/>
      <c r="O81" s="274"/>
      <c r="P81" s="60"/>
      <c r="Q81" s="238"/>
      <c r="R81" s="171"/>
    </row>
    <row r="82" spans="2:18" ht="20.25" x14ac:dyDescent="0.25">
      <c r="B82" s="116"/>
      <c r="C82" s="117"/>
      <c r="D82" s="117"/>
      <c r="E82" s="118"/>
      <c r="F82" s="274"/>
      <c r="G82" s="274"/>
      <c r="H82" s="274"/>
      <c r="I82" s="274"/>
      <c r="J82" s="274"/>
      <c r="K82" s="274"/>
      <c r="L82" s="274"/>
      <c r="M82" s="274"/>
      <c r="N82" s="274"/>
      <c r="O82" s="274"/>
      <c r="P82" s="60"/>
      <c r="Q82" s="238"/>
      <c r="R82" s="171"/>
    </row>
    <row r="83" spans="2:18" ht="20.25" x14ac:dyDescent="0.25">
      <c r="B83" s="116"/>
      <c r="C83" s="117"/>
      <c r="D83" s="117"/>
      <c r="E83" s="118"/>
      <c r="F83" s="274"/>
      <c r="G83" s="274"/>
      <c r="H83" s="274"/>
      <c r="I83" s="274"/>
      <c r="J83" s="274"/>
      <c r="K83" s="274"/>
      <c r="L83" s="274"/>
      <c r="M83" s="274"/>
      <c r="N83" s="274"/>
      <c r="O83" s="274"/>
      <c r="P83" s="60"/>
      <c r="Q83" s="238"/>
      <c r="R83" s="171"/>
    </row>
    <row r="84" spans="2:18" ht="20.25" x14ac:dyDescent="0.25">
      <c r="B84" s="116"/>
      <c r="C84" s="117"/>
      <c r="D84" s="117"/>
      <c r="E84" s="118"/>
      <c r="F84" s="274"/>
      <c r="G84" s="274"/>
      <c r="H84" s="274"/>
      <c r="I84" s="274"/>
      <c r="J84" s="274"/>
      <c r="K84" s="274"/>
      <c r="L84" s="274"/>
      <c r="M84" s="274"/>
      <c r="N84" s="274"/>
      <c r="O84" s="274"/>
      <c r="P84" s="60"/>
      <c r="Q84" s="238"/>
      <c r="R84" s="171"/>
    </row>
    <row r="85" spans="2:18" ht="20.25" x14ac:dyDescent="0.25">
      <c r="B85" s="116"/>
      <c r="C85" s="117"/>
      <c r="D85" s="117"/>
      <c r="E85" s="118"/>
      <c r="F85" s="274"/>
      <c r="G85" s="274"/>
      <c r="H85" s="274"/>
      <c r="I85" s="274"/>
      <c r="J85" s="274"/>
      <c r="K85" s="274"/>
      <c r="L85" s="274"/>
      <c r="M85" s="274"/>
      <c r="N85" s="274"/>
      <c r="O85" s="274"/>
      <c r="P85" s="60"/>
      <c r="Q85" s="238"/>
      <c r="R85" s="171"/>
    </row>
    <row r="86" spans="2:18" ht="20.25" x14ac:dyDescent="0.25">
      <c r="B86" s="116"/>
      <c r="C86" s="117"/>
      <c r="D86" s="117"/>
      <c r="E86" s="118"/>
      <c r="F86" s="274"/>
      <c r="G86" s="274"/>
      <c r="H86" s="274"/>
      <c r="I86" s="274"/>
      <c r="J86" s="274"/>
      <c r="K86" s="274"/>
      <c r="L86" s="274"/>
      <c r="M86" s="274"/>
      <c r="N86" s="274"/>
      <c r="O86" s="274"/>
      <c r="P86" s="60"/>
      <c r="Q86" s="238"/>
      <c r="R86" s="171"/>
    </row>
    <row r="87" spans="2:18" ht="20.25" x14ac:dyDescent="0.25">
      <c r="B87" s="116"/>
      <c r="C87" s="117"/>
      <c r="D87" s="117"/>
      <c r="E87" s="118"/>
      <c r="F87" s="274"/>
      <c r="G87" s="274"/>
      <c r="H87" s="274"/>
      <c r="I87" s="274"/>
      <c r="J87" s="274"/>
      <c r="K87" s="274"/>
      <c r="L87" s="274"/>
      <c r="M87" s="274"/>
      <c r="N87" s="274"/>
      <c r="O87" s="274"/>
      <c r="P87" s="60"/>
      <c r="Q87" s="238"/>
      <c r="R87" s="171"/>
    </row>
    <row r="88" spans="2:18" ht="20.25" x14ac:dyDescent="0.25">
      <c r="B88" s="116"/>
      <c r="C88" s="117"/>
      <c r="D88" s="117"/>
      <c r="E88" s="118"/>
      <c r="F88" s="274"/>
      <c r="G88" s="274"/>
      <c r="H88" s="274"/>
      <c r="I88" s="274"/>
      <c r="J88" s="274"/>
      <c r="K88" s="274"/>
      <c r="L88" s="274"/>
      <c r="M88" s="274"/>
      <c r="N88" s="274"/>
      <c r="O88" s="274"/>
      <c r="P88" s="60"/>
      <c r="Q88" s="238"/>
      <c r="R88" s="171"/>
    </row>
    <row r="89" spans="2:18" ht="20.25" x14ac:dyDescent="0.25">
      <c r="B89" s="116"/>
      <c r="C89" s="117"/>
      <c r="D89" s="117"/>
      <c r="E89" s="118"/>
      <c r="F89" s="274"/>
      <c r="G89" s="274"/>
      <c r="H89" s="274"/>
      <c r="I89" s="274"/>
      <c r="J89" s="274"/>
      <c r="K89" s="274"/>
      <c r="L89" s="274"/>
      <c r="M89" s="274"/>
      <c r="N89" s="274"/>
      <c r="O89" s="274"/>
      <c r="P89" s="60"/>
      <c r="Q89" s="238"/>
      <c r="R89" s="171"/>
    </row>
    <row r="90" spans="2:18" ht="20.25" x14ac:dyDescent="0.25">
      <c r="B90" s="116"/>
      <c r="C90" s="117"/>
      <c r="D90" s="117"/>
      <c r="E90" s="118"/>
      <c r="F90" s="274"/>
      <c r="G90" s="274"/>
      <c r="H90" s="274"/>
      <c r="I90" s="274"/>
      <c r="J90" s="274"/>
      <c r="K90" s="274"/>
      <c r="L90" s="274"/>
      <c r="M90" s="274"/>
      <c r="N90" s="274"/>
      <c r="O90" s="274"/>
      <c r="P90" s="60"/>
      <c r="Q90" s="238"/>
      <c r="R90" s="171"/>
    </row>
    <row r="91" spans="2:18" ht="20.25" x14ac:dyDescent="0.25">
      <c r="B91" s="116"/>
      <c r="C91" s="117"/>
      <c r="D91" s="117"/>
      <c r="E91" s="118"/>
      <c r="F91" s="274"/>
      <c r="G91" s="274"/>
      <c r="H91" s="274"/>
      <c r="I91" s="274"/>
      <c r="J91" s="274"/>
      <c r="K91" s="274"/>
      <c r="L91" s="274"/>
      <c r="M91" s="274"/>
      <c r="N91" s="274"/>
      <c r="O91" s="274"/>
      <c r="P91" s="60"/>
      <c r="Q91" s="238"/>
      <c r="R91" s="171"/>
    </row>
    <row r="92" spans="2:18" ht="20.25" x14ac:dyDescent="0.25">
      <c r="B92" s="116"/>
      <c r="C92" s="117"/>
      <c r="D92" s="117"/>
      <c r="E92" s="118"/>
      <c r="F92" s="274"/>
      <c r="G92" s="274"/>
      <c r="H92" s="274"/>
      <c r="I92" s="274"/>
      <c r="J92" s="274"/>
      <c r="K92" s="274"/>
      <c r="L92" s="274"/>
      <c r="M92" s="274"/>
      <c r="N92" s="274"/>
      <c r="O92" s="274"/>
      <c r="P92" s="60"/>
      <c r="Q92" s="238"/>
      <c r="R92" s="171"/>
    </row>
    <row r="93" spans="2:18" ht="20.25" x14ac:dyDescent="0.25">
      <c r="B93" s="116"/>
      <c r="C93" s="117"/>
      <c r="D93" s="117"/>
      <c r="E93" s="118"/>
      <c r="F93" s="274"/>
      <c r="G93" s="274"/>
      <c r="H93" s="274"/>
      <c r="I93" s="274"/>
      <c r="J93" s="274"/>
      <c r="K93" s="274"/>
      <c r="L93" s="274"/>
      <c r="M93" s="274"/>
      <c r="N93" s="274"/>
      <c r="O93" s="274"/>
      <c r="P93" s="60"/>
      <c r="Q93" s="238"/>
      <c r="R93" s="171"/>
    </row>
    <row r="94" spans="2:18" ht="20.25" x14ac:dyDescent="0.25">
      <c r="B94" s="116"/>
      <c r="C94" s="117"/>
      <c r="D94" s="117"/>
      <c r="E94" s="118"/>
      <c r="F94" s="274"/>
      <c r="G94" s="274"/>
      <c r="H94" s="274"/>
      <c r="I94" s="274"/>
      <c r="J94" s="274"/>
      <c r="K94" s="274"/>
      <c r="L94" s="274"/>
      <c r="M94" s="274"/>
      <c r="N94" s="274"/>
      <c r="O94" s="274"/>
      <c r="P94" s="60"/>
      <c r="Q94" s="238"/>
      <c r="R94" s="171"/>
    </row>
    <row r="95" spans="2:18" ht="20.25" x14ac:dyDescent="0.25">
      <c r="B95" s="116"/>
      <c r="C95" s="117"/>
      <c r="D95" s="117"/>
      <c r="E95" s="118"/>
      <c r="F95" s="274"/>
      <c r="G95" s="274"/>
      <c r="H95" s="274"/>
      <c r="I95" s="274"/>
      <c r="J95" s="274"/>
      <c r="K95" s="274"/>
      <c r="L95" s="274"/>
      <c r="M95" s="274"/>
      <c r="N95" s="274"/>
      <c r="O95" s="274"/>
      <c r="P95" s="60"/>
      <c r="Q95" s="238"/>
      <c r="R95" s="171"/>
    </row>
    <row r="96" spans="2:18" ht="20.25" x14ac:dyDescent="0.25">
      <c r="B96" s="116"/>
      <c r="C96" s="117"/>
      <c r="D96" s="117"/>
      <c r="E96" s="118"/>
      <c r="F96" s="274"/>
      <c r="G96" s="274"/>
      <c r="H96" s="274"/>
      <c r="I96" s="274"/>
      <c r="J96" s="274"/>
      <c r="K96" s="274"/>
      <c r="L96" s="274"/>
      <c r="M96" s="274"/>
      <c r="N96" s="274"/>
      <c r="O96" s="274"/>
      <c r="P96" s="60"/>
      <c r="Q96" s="238"/>
      <c r="R96" s="171"/>
    </row>
    <row r="97" spans="1:18" ht="20.25" x14ac:dyDescent="0.25">
      <c r="B97" s="116"/>
      <c r="C97" s="117"/>
      <c r="D97" s="117"/>
      <c r="E97" s="118"/>
      <c r="F97" s="274"/>
      <c r="G97" s="274"/>
      <c r="H97" s="274"/>
      <c r="I97" s="274"/>
      <c r="J97" s="274"/>
      <c r="K97" s="274"/>
      <c r="L97" s="274"/>
      <c r="M97" s="274"/>
      <c r="N97" s="274"/>
      <c r="O97" s="274"/>
      <c r="P97" s="60"/>
      <c r="Q97" s="238"/>
      <c r="R97" s="171"/>
    </row>
    <row r="98" spans="1:18" ht="20.25" x14ac:dyDescent="0.25">
      <c r="B98" s="116"/>
      <c r="C98" s="117"/>
      <c r="D98" s="117"/>
      <c r="E98" s="118"/>
      <c r="F98" s="274"/>
      <c r="G98" s="274"/>
      <c r="H98" s="274"/>
      <c r="I98" s="274"/>
      <c r="J98" s="274"/>
      <c r="K98" s="274"/>
      <c r="L98" s="274"/>
      <c r="M98" s="274"/>
      <c r="N98" s="274"/>
      <c r="O98" s="274"/>
      <c r="P98" s="60"/>
      <c r="Q98" s="238"/>
      <c r="R98" s="171"/>
    </row>
    <row r="99" spans="1:18" ht="20.25" x14ac:dyDescent="0.25">
      <c r="B99" s="116"/>
      <c r="C99" s="117"/>
      <c r="D99" s="117"/>
      <c r="E99" s="118"/>
      <c r="F99" s="274"/>
      <c r="G99" s="274"/>
      <c r="H99" s="274"/>
      <c r="I99" s="274"/>
      <c r="J99" s="274"/>
      <c r="K99" s="274"/>
      <c r="L99" s="274"/>
      <c r="M99" s="274"/>
      <c r="N99" s="274"/>
      <c r="O99" s="274"/>
      <c r="P99" s="60"/>
      <c r="Q99" s="238"/>
      <c r="R99" s="171"/>
    </row>
    <row r="100" spans="1:18" ht="20.25" x14ac:dyDescent="0.25">
      <c r="B100" s="116"/>
      <c r="C100" s="117"/>
      <c r="D100" s="117"/>
      <c r="E100" s="118"/>
      <c r="F100" s="274"/>
      <c r="G100" s="274"/>
      <c r="H100" s="274"/>
      <c r="I100" s="274"/>
      <c r="J100" s="274"/>
      <c r="K100" s="274"/>
      <c r="L100" s="274"/>
      <c r="M100" s="274"/>
      <c r="N100" s="274"/>
      <c r="O100" s="274"/>
      <c r="P100" s="60"/>
      <c r="Q100" s="238"/>
      <c r="R100" s="171"/>
    </row>
    <row r="101" spans="1:18" ht="20.25" x14ac:dyDescent="0.25">
      <c r="B101" s="116"/>
      <c r="C101" s="117"/>
      <c r="D101" s="117"/>
      <c r="E101" s="118"/>
      <c r="F101" s="274"/>
      <c r="G101" s="274"/>
      <c r="H101" s="274"/>
      <c r="I101" s="274"/>
      <c r="J101" s="274"/>
      <c r="K101" s="274"/>
      <c r="L101" s="274"/>
      <c r="M101" s="274"/>
      <c r="N101" s="274"/>
      <c r="O101" s="274"/>
      <c r="P101" s="60"/>
      <c r="Q101" s="238"/>
      <c r="R101" s="171"/>
    </row>
    <row r="102" spans="1:18" ht="20.25" x14ac:dyDescent="0.25">
      <c r="B102" s="116"/>
      <c r="C102" s="117"/>
      <c r="D102" s="117"/>
      <c r="E102" s="118"/>
      <c r="F102" s="274"/>
      <c r="G102" s="274"/>
      <c r="H102" s="274"/>
      <c r="I102" s="274"/>
      <c r="J102" s="274"/>
      <c r="K102" s="274"/>
      <c r="L102" s="274"/>
      <c r="M102" s="274"/>
      <c r="N102" s="274"/>
      <c r="O102" s="274"/>
      <c r="P102" s="60"/>
      <c r="Q102" s="238"/>
      <c r="R102" s="171"/>
    </row>
    <row r="103" spans="1:18" ht="20.25" x14ac:dyDescent="0.25">
      <c r="B103" s="116"/>
      <c r="C103" s="117"/>
      <c r="D103" s="117"/>
      <c r="E103" s="118"/>
      <c r="F103" s="274"/>
      <c r="G103" s="274"/>
      <c r="H103" s="274"/>
      <c r="I103" s="274"/>
      <c r="J103" s="274"/>
      <c r="K103" s="274"/>
      <c r="L103" s="274"/>
      <c r="M103" s="274"/>
      <c r="N103" s="274"/>
      <c r="O103" s="274"/>
      <c r="P103" s="60"/>
      <c r="Q103" s="238"/>
      <c r="R103" s="171"/>
    </row>
    <row r="104" spans="1:18" ht="20.25" x14ac:dyDescent="0.25">
      <c r="A104" s="112" t="s">
        <v>173</v>
      </c>
      <c r="B104" s="116"/>
      <c r="C104" s="117"/>
      <c r="D104" s="117"/>
      <c r="E104" s="118"/>
      <c r="F104" s="274"/>
      <c r="G104" s="274"/>
      <c r="H104" s="274"/>
      <c r="I104" s="274"/>
      <c r="J104" s="274"/>
      <c r="K104" s="274"/>
      <c r="L104" s="274"/>
      <c r="M104" s="274"/>
      <c r="N104" s="274"/>
      <c r="O104" s="274"/>
      <c r="P104" s="60"/>
      <c r="Q104" s="238"/>
      <c r="R104" s="171"/>
    </row>
    <row r="105" spans="1:18" ht="20.25" x14ac:dyDescent="0.25">
      <c r="A105" s="112" t="s">
        <v>174</v>
      </c>
      <c r="B105" s="116"/>
      <c r="C105" s="117"/>
      <c r="D105" s="117"/>
      <c r="E105" s="118"/>
      <c r="F105" s="274"/>
      <c r="G105" s="274"/>
      <c r="H105" s="274"/>
      <c r="I105" s="274"/>
      <c r="J105" s="274"/>
      <c r="K105" s="274"/>
      <c r="L105" s="274"/>
      <c r="M105" s="274"/>
      <c r="N105" s="274"/>
      <c r="O105" s="274"/>
      <c r="P105" s="60"/>
      <c r="Q105" s="238"/>
      <c r="R105" s="171"/>
    </row>
    <row r="106" spans="1:18" ht="20.25" x14ac:dyDescent="0.25">
      <c r="A106" s="112" t="s">
        <v>175</v>
      </c>
      <c r="B106" s="116"/>
      <c r="C106" s="117"/>
      <c r="D106" s="117"/>
      <c r="E106" s="118"/>
      <c r="F106" s="274"/>
      <c r="G106" s="274"/>
      <c r="H106" s="274"/>
      <c r="I106" s="274"/>
      <c r="J106" s="274"/>
      <c r="K106" s="274"/>
      <c r="L106" s="274"/>
      <c r="M106" s="274"/>
      <c r="N106" s="274"/>
      <c r="O106" s="274"/>
      <c r="P106" s="60"/>
      <c r="Q106" s="238"/>
      <c r="R106" s="171"/>
    </row>
    <row r="107" spans="1:18" ht="20.25" x14ac:dyDescent="0.25">
      <c r="B107" s="116"/>
      <c r="C107" s="117"/>
      <c r="D107" s="117"/>
      <c r="E107" s="118"/>
      <c r="F107" s="274"/>
      <c r="G107" s="274"/>
      <c r="H107" s="274"/>
      <c r="I107" s="274"/>
      <c r="J107" s="274"/>
      <c r="K107" s="274"/>
      <c r="L107" s="274"/>
      <c r="M107" s="274"/>
      <c r="N107" s="274"/>
      <c r="O107" s="274"/>
      <c r="P107" s="60"/>
      <c r="Q107" s="238"/>
      <c r="R107" s="171"/>
    </row>
    <row r="108" spans="1:18" ht="20.25" x14ac:dyDescent="0.25">
      <c r="A108" s="112" t="s">
        <v>175</v>
      </c>
      <c r="B108" s="116"/>
      <c r="C108" s="117"/>
      <c r="D108" s="117"/>
      <c r="E108" s="118"/>
      <c r="F108" s="274"/>
      <c r="G108" s="274"/>
      <c r="H108" s="274"/>
      <c r="I108" s="274"/>
      <c r="J108" s="274"/>
      <c r="K108" s="274"/>
      <c r="L108" s="274"/>
      <c r="M108" s="274"/>
      <c r="N108" s="274"/>
      <c r="O108" s="274"/>
      <c r="P108" s="60"/>
      <c r="Q108" s="238"/>
      <c r="R108" s="171"/>
    </row>
    <row r="109" spans="1:18" ht="20.25" x14ac:dyDescent="0.25">
      <c r="B109" s="116"/>
      <c r="C109" s="117"/>
      <c r="D109" s="117"/>
      <c r="E109" s="118"/>
      <c r="F109" s="274"/>
      <c r="G109" s="274"/>
      <c r="H109" s="274"/>
      <c r="I109" s="274"/>
      <c r="J109" s="274"/>
      <c r="K109" s="274"/>
      <c r="L109" s="274"/>
      <c r="M109" s="274"/>
      <c r="N109" s="274"/>
      <c r="O109" s="274"/>
      <c r="P109" s="60"/>
      <c r="Q109" s="238"/>
      <c r="R109" s="171"/>
    </row>
    <row r="110" spans="1:18" ht="21" thickBot="1" x14ac:dyDescent="0.3">
      <c r="B110" s="239"/>
      <c r="C110" s="240"/>
      <c r="D110" s="240"/>
      <c r="E110" s="241"/>
      <c r="F110" s="275"/>
      <c r="G110" s="275"/>
      <c r="H110" s="275"/>
      <c r="I110" s="275"/>
      <c r="J110" s="275"/>
      <c r="K110" s="275"/>
      <c r="L110" s="275"/>
      <c r="M110" s="275"/>
      <c r="N110" s="275"/>
      <c r="O110" s="275"/>
      <c r="P110" s="242"/>
      <c r="Q110" s="243"/>
      <c r="R110" s="244"/>
    </row>
    <row r="111" spans="1:18" ht="14.25" customHeight="1" thickBot="1" x14ac:dyDescent="0.3">
      <c r="B111" s="460"/>
      <c r="C111" s="462"/>
      <c r="D111" s="462"/>
      <c r="E111" s="462"/>
      <c r="F111" s="462"/>
      <c r="G111" s="462"/>
      <c r="H111" s="462"/>
      <c r="I111" s="479"/>
      <c r="J111" s="480"/>
      <c r="K111" s="480"/>
      <c r="L111" s="480"/>
      <c r="M111" s="480"/>
      <c r="N111" s="480"/>
      <c r="O111" s="480"/>
      <c r="P111" s="480"/>
      <c r="Q111" s="480"/>
      <c r="R111" s="481"/>
    </row>
    <row r="112" spans="1:18" ht="36.75" customHeight="1" thickBot="1" x14ac:dyDescent="0.3">
      <c r="B112" s="460"/>
      <c r="C112" s="121" t="s">
        <v>191</v>
      </c>
      <c r="D112" s="122" t="s">
        <v>173</v>
      </c>
      <c r="E112" s="123" t="s">
        <v>174</v>
      </c>
      <c r="F112" s="124" t="s">
        <v>175</v>
      </c>
      <c r="G112" s="125" t="s">
        <v>190</v>
      </c>
      <c r="H112" s="172" t="s">
        <v>189</v>
      </c>
      <c r="I112" s="460"/>
      <c r="J112" s="482"/>
      <c r="K112" s="482"/>
      <c r="L112" s="482"/>
      <c r="M112" s="482"/>
      <c r="N112" s="482"/>
      <c r="O112" s="482"/>
      <c r="P112" s="482"/>
      <c r="Q112" s="482"/>
      <c r="R112" s="483"/>
    </row>
    <row r="113" spans="2:18" ht="42.75" customHeight="1" x14ac:dyDescent="0.25">
      <c r="B113" s="460"/>
      <c r="C113" s="126" t="s">
        <v>171</v>
      </c>
      <c r="D113" s="127">
        <f>COUNTIFS($D$9:$D$110,"GOBERNANTE",$P$9:$P$110,"PROCESO NO IDENTIFICADO")</f>
        <v>0</v>
      </c>
      <c r="E113" s="128">
        <f>COUNTIFS($D$9:$D$110,"SUSTANTIVO",$P$9:$P$110,"PROCESO NO IDENTIFICADO")</f>
        <v>0</v>
      </c>
      <c r="F113" s="129">
        <f>COUNTIFS($D$9:$D$110,"ADJETIVO",$P$9:$P$110,"PROCESO NO IDENTIFICADO")</f>
        <v>0</v>
      </c>
      <c r="G113" s="130">
        <f>SUM(D113:F113)</f>
        <v>0</v>
      </c>
      <c r="H113" s="131" t="e">
        <f>G113/$G$120</f>
        <v>#DIV/0!</v>
      </c>
      <c r="I113" s="460"/>
      <c r="J113" s="482"/>
      <c r="K113" s="482"/>
      <c r="L113" s="482"/>
      <c r="M113" s="482"/>
      <c r="N113" s="482"/>
      <c r="O113" s="482"/>
      <c r="P113" s="482"/>
      <c r="Q113" s="482"/>
      <c r="R113" s="483"/>
    </row>
    <row r="114" spans="2:18" ht="57.75" customHeight="1" x14ac:dyDescent="0.25">
      <c r="B114" s="460"/>
      <c r="C114" s="132" t="s">
        <v>183</v>
      </c>
      <c r="D114" s="133">
        <f>COUNTIFS($D$9:$D$110,"GOBERNANTE",$P$9:$P$110,"NIVEL 0 PROCESO INCOMPLETO")</f>
        <v>0</v>
      </c>
      <c r="E114" s="134">
        <f>COUNTIFS($D$9:$D$110,"SUSTANTIVO",$P$9:$P$110,"NIVEL 0 PROCESO INCOMPLETO")</f>
        <v>0</v>
      </c>
      <c r="F114" s="135">
        <f>COUNTIFS($D$9:$D$110,"ADJETIVO",$P$9:$P$110,"NIVEL 0 PROCESO INCOMPLETO")</f>
        <v>0</v>
      </c>
      <c r="G114" s="135">
        <f t="shared" ref="G114:G119" si="0">SUM(D114:F114)</f>
        <v>0</v>
      </c>
      <c r="H114" s="136" t="e">
        <f t="shared" ref="H114:H120" si="1">G114/$G$120</f>
        <v>#DIV/0!</v>
      </c>
      <c r="I114" s="460"/>
      <c r="J114" s="482"/>
      <c r="K114" s="482"/>
      <c r="L114" s="482"/>
      <c r="M114" s="482"/>
      <c r="N114" s="482"/>
      <c r="O114" s="482"/>
      <c r="P114" s="482"/>
      <c r="Q114" s="482"/>
      <c r="R114" s="483"/>
    </row>
    <row r="115" spans="2:18" ht="55.5" customHeight="1" x14ac:dyDescent="0.25">
      <c r="B115" s="460"/>
      <c r="C115" s="137" t="s">
        <v>184</v>
      </c>
      <c r="D115" s="138">
        <f>COUNTIFS($D$9:$D$110,"GOBERNANTE",$P$9:$P$110,"NIVEL 1 PROCESO EJECUTADO")</f>
        <v>0</v>
      </c>
      <c r="E115" s="139">
        <f>COUNTIFS($D$9:$D$110,"SUSTANTIVO",$P$9:$P$110,"NIVEL 1 PROCESO EJECUTADO")</f>
        <v>0</v>
      </c>
      <c r="F115" s="140">
        <f>COUNTIFS($D$9:$D$110,"ADJETIVO",$P$9:$P$110,"NIVEL 1 PROCESO EJECUTADO")</f>
        <v>0</v>
      </c>
      <c r="G115" s="140">
        <f t="shared" si="0"/>
        <v>0</v>
      </c>
      <c r="H115" s="141" t="e">
        <f t="shared" si="1"/>
        <v>#DIV/0!</v>
      </c>
      <c r="I115" s="460"/>
      <c r="J115" s="482"/>
      <c r="K115" s="482"/>
      <c r="L115" s="482"/>
      <c r="M115" s="482"/>
      <c r="N115" s="482"/>
      <c r="O115" s="482"/>
      <c r="P115" s="482"/>
      <c r="Q115" s="482"/>
      <c r="R115" s="483"/>
    </row>
    <row r="116" spans="2:18" ht="55.5" customHeight="1" x14ac:dyDescent="0.25">
      <c r="B116" s="460"/>
      <c r="C116" s="142" t="s">
        <v>185</v>
      </c>
      <c r="D116" s="143">
        <f>COUNTIFS($D$9:$D$110,"GOBERNANTE",$P$9:$P$110,"NIVEL 2 PROCESO GESTIONADO")</f>
        <v>0</v>
      </c>
      <c r="E116" s="144">
        <f>COUNTIFS($D$9:$D$110,"SUSTANTIVO",$P$9:$P$110,"NIVEL 2 PROCESO GESTIONADO")</f>
        <v>0</v>
      </c>
      <c r="F116" s="145">
        <f>COUNTIFS($D$9:$D$110,"ADJETIVO",$P$9:$P$110,"NIVEL 2 PROCESO GESTIONADO")</f>
        <v>0</v>
      </c>
      <c r="G116" s="145">
        <f t="shared" si="0"/>
        <v>0</v>
      </c>
      <c r="H116" s="146" t="e">
        <f t="shared" si="1"/>
        <v>#DIV/0!</v>
      </c>
      <c r="I116" s="460"/>
      <c r="J116" s="482"/>
      <c r="K116" s="482"/>
      <c r="L116" s="482"/>
      <c r="M116" s="482"/>
      <c r="N116" s="482"/>
      <c r="O116" s="482"/>
      <c r="P116" s="482"/>
      <c r="Q116" s="482"/>
      <c r="R116" s="483"/>
    </row>
    <row r="117" spans="2:18" ht="54" customHeight="1" x14ac:dyDescent="0.25">
      <c r="B117" s="460"/>
      <c r="C117" s="147" t="s">
        <v>186</v>
      </c>
      <c r="D117" s="148">
        <f>COUNTIFS($D$9:$D$110,"GOBERNANTE",$P$9:$P$110,"NIVEL 3 PROCESO ESTABLECIDO")</f>
        <v>0</v>
      </c>
      <c r="E117" s="149">
        <f>COUNTIFS($D$9:$D$110,"SUSTANTIVO",$P$9:$P$110,"NIVEL 3 PROCESO ESTABLECIDO")</f>
        <v>0</v>
      </c>
      <c r="F117" s="150">
        <f>COUNTIFS($D$9:$D$110,"ADJETIVO",$P$9:$P$110,"NIVEL 3 PROCESO ESTABLECIDO")</f>
        <v>0</v>
      </c>
      <c r="G117" s="150">
        <f t="shared" si="0"/>
        <v>0</v>
      </c>
      <c r="H117" s="151" t="e">
        <f t="shared" si="1"/>
        <v>#DIV/0!</v>
      </c>
      <c r="I117" s="460"/>
      <c r="J117" s="482"/>
      <c r="K117" s="482"/>
      <c r="L117" s="482"/>
      <c r="M117" s="482"/>
      <c r="N117" s="482"/>
      <c r="O117" s="482"/>
      <c r="P117" s="482"/>
      <c r="Q117" s="482"/>
      <c r="R117" s="483"/>
    </row>
    <row r="118" spans="2:18" ht="59.25" customHeight="1" x14ac:dyDescent="0.25">
      <c r="B118" s="460"/>
      <c r="C118" s="152" t="s">
        <v>187</v>
      </c>
      <c r="D118" s="153">
        <f>COUNTIFS($D$9:$D$110,"GOBERNANTE",$P$9:$P$110,"NIVEL 4 PROCESO PREDECIBLE")</f>
        <v>0</v>
      </c>
      <c r="E118" s="154">
        <f>COUNTIFS($D$9:$D$110,"SUSTANTIVO",$P$9:$P$110,"NIVEL 4 PROCESO PREDECIBLE")</f>
        <v>0</v>
      </c>
      <c r="F118" s="155">
        <f>COUNTIFS($D$9:$D$110,"ADJETIVO",$P$9:$P$110,"NIVEL 4 PROCESO PREDECIBLE")</f>
        <v>0</v>
      </c>
      <c r="G118" s="155">
        <f t="shared" si="0"/>
        <v>0</v>
      </c>
      <c r="H118" s="156" t="e">
        <f t="shared" si="1"/>
        <v>#DIV/0!</v>
      </c>
      <c r="I118" s="460"/>
      <c r="J118" s="482"/>
      <c r="K118" s="482"/>
      <c r="L118" s="482"/>
      <c r="M118" s="482"/>
      <c r="N118" s="482"/>
      <c r="O118" s="482"/>
      <c r="P118" s="482"/>
      <c r="Q118" s="482"/>
      <c r="R118" s="483"/>
    </row>
    <row r="119" spans="2:18" ht="54" customHeight="1" thickBot="1" x14ac:dyDescent="0.3">
      <c r="B119" s="460"/>
      <c r="C119" s="157" t="s">
        <v>188</v>
      </c>
      <c r="D119" s="158">
        <f>COUNTIFS($D$9:$D$110,"GOBERNANTE",$P$9:$P$110,"NIVEL 5 PROCESO INNOVADOR")</f>
        <v>0</v>
      </c>
      <c r="E119" s="159">
        <f>COUNTIFS($D$9:$D$110,"SUSTANTIVO",$P$9:$P$110,"NIVEL 5 PROCESO INNOVADOR")</f>
        <v>0</v>
      </c>
      <c r="F119" s="160">
        <f>COUNTIFS($D$9:$D$110,"ADJETIVO",$P$9:$P$110,"NIVEL 5 PROCESO INNOVADOR")</f>
        <v>0</v>
      </c>
      <c r="G119" s="160">
        <f t="shared" si="0"/>
        <v>0</v>
      </c>
      <c r="H119" s="161" t="e">
        <f t="shared" si="1"/>
        <v>#DIV/0!</v>
      </c>
      <c r="I119" s="460"/>
      <c r="J119" s="482"/>
      <c r="K119" s="482"/>
      <c r="L119" s="482"/>
      <c r="M119" s="482"/>
      <c r="N119" s="482"/>
      <c r="O119" s="482"/>
      <c r="P119" s="482"/>
      <c r="Q119" s="482"/>
      <c r="R119" s="483"/>
    </row>
    <row r="120" spans="2:18" ht="42" customHeight="1" thickBot="1" x14ac:dyDescent="0.3">
      <c r="B120" s="460"/>
      <c r="C120" s="162" t="s">
        <v>190</v>
      </c>
      <c r="D120" s="163">
        <f>SUM(D113:D119)</f>
        <v>0</v>
      </c>
      <c r="E120" s="163">
        <f t="shared" ref="E120" si="2">SUM(E113:E119)</f>
        <v>0</v>
      </c>
      <c r="F120" s="164">
        <f>SUM(F113:F119)</f>
        <v>0</v>
      </c>
      <c r="G120" s="165">
        <f>SUM(G113:G119)</f>
        <v>0</v>
      </c>
      <c r="H120" s="166" t="e">
        <f t="shared" si="1"/>
        <v>#DIV/0!</v>
      </c>
      <c r="I120" s="460"/>
      <c r="J120" s="482"/>
      <c r="K120" s="482"/>
      <c r="L120" s="482"/>
      <c r="M120" s="482"/>
      <c r="N120" s="482"/>
      <c r="O120" s="482"/>
      <c r="P120" s="482"/>
      <c r="Q120" s="482"/>
      <c r="R120" s="483"/>
    </row>
    <row r="121" spans="2:18" ht="15.75" customHeight="1" x14ac:dyDescent="0.25">
      <c r="B121" s="460"/>
      <c r="C121" s="260"/>
      <c r="D121" s="260"/>
      <c r="E121" s="260"/>
      <c r="F121" s="260"/>
      <c r="G121" s="260"/>
      <c r="H121" s="260"/>
      <c r="I121" s="460"/>
      <c r="J121" s="482"/>
      <c r="K121" s="482"/>
      <c r="L121" s="482"/>
      <c r="M121" s="482"/>
      <c r="N121" s="482"/>
      <c r="O121" s="482"/>
      <c r="P121" s="482"/>
      <c r="Q121" s="482"/>
      <c r="R121" s="483"/>
    </row>
    <row r="122" spans="2:18" ht="15.75" customHeight="1" x14ac:dyDescent="0.25">
      <c r="B122" s="460"/>
      <c r="C122" s="261"/>
      <c r="D122" s="261"/>
      <c r="E122" s="261"/>
      <c r="F122" s="261"/>
      <c r="G122" s="261"/>
      <c r="H122" s="261"/>
      <c r="I122" s="460"/>
      <c r="J122" s="482"/>
      <c r="K122" s="482"/>
      <c r="L122" s="482"/>
      <c r="M122" s="482"/>
      <c r="N122" s="482"/>
      <c r="O122" s="482"/>
      <c r="P122" s="482"/>
      <c r="Q122" s="482"/>
      <c r="R122" s="483"/>
    </row>
    <row r="123" spans="2:18" ht="15.75" customHeight="1" thickBot="1" x14ac:dyDescent="0.3">
      <c r="B123" s="460"/>
      <c r="C123" s="261"/>
      <c r="D123" s="261"/>
      <c r="E123" s="261"/>
      <c r="F123" s="261"/>
      <c r="G123" s="261"/>
      <c r="H123" s="261"/>
      <c r="I123" s="460"/>
      <c r="J123" s="482"/>
      <c r="K123" s="482"/>
      <c r="L123" s="482"/>
      <c r="M123" s="482"/>
      <c r="N123" s="482"/>
      <c r="O123" s="482"/>
      <c r="P123" s="482"/>
      <c r="Q123" s="482"/>
      <c r="R123" s="483"/>
    </row>
    <row r="124" spans="2:18" ht="45.75" customHeight="1" thickBot="1" x14ac:dyDescent="0.3">
      <c r="B124" s="460"/>
      <c r="C124" s="167" t="s">
        <v>243</v>
      </c>
      <c r="D124" s="168" t="s">
        <v>173</v>
      </c>
      <c r="E124" s="169" t="s">
        <v>174</v>
      </c>
      <c r="F124" s="170" t="s">
        <v>175</v>
      </c>
      <c r="G124" s="467" t="s">
        <v>242</v>
      </c>
      <c r="H124" s="468"/>
      <c r="I124" s="460"/>
      <c r="J124" s="482"/>
      <c r="K124" s="482"/>
      <c r="L124" s="482"/>
      <c r="M124" s="482"/>
      <c r="N124" s="482"/>
      <c r="O124" s="482"/>
      <c r="P124" s="482"/>
      <c r="Q124" s="482"/>
      <c r="R124" s="483"/>
    </row>
    <row r="125" spans="2:18" ht="30.75" customHeight="1" x14ac:dyDescent="0.25">
      <c r="B125" s="460"/>
      <c r="C125" s="463" t="s">
        <v>260</v>
      </c>
      <c r="D125" s="465" t="e">
        <f>AVERAGEIFS($Q$9:$Q$110,$D$9:$D$110,"GOBERNANTE")</f>
        <v>#DIV/0!</v>
      </c>
      <c r="E125" s="465" t="e">
        <f>AVERAGEIFS($Q$9:$Q$110,$D$9:$D$110,"SUSTANTIVO")</f>
        <v>#DIV/0!</v>
      </c>
      <c r="F125" s="465" t="e">
        <f>AVERAGEIFS($Q$9:$Q$110,$D$9:$D$110,"ADJETIVO")</f>
        <v>#DIV/0!</v>
      </c>
      <c r="G125" s="469" t="e">
        <f>($D$125*1+$E$125*2+$F$125*1)/4</f>
        <v>#DIV/0!</v>
      </c>
      <c r="H125" s="470"/>
      <c r="I125" s="460"/>
      <c r="J125" s="482"/>
      <c r="K125" s="482"/>
      <c r="L125" s="482"/>
      <c r="M125" s="482"/>
      <c r="N125" s="482"/>
      <c r="O125" s="482"/>
      <c r="P125" s="482"/>
      <c r="Q125" s="482"/>
      <c r="R125" s="483"/>
    </row>
    <row r="126" spans="2:18" ht="33.75" customHeight="1" thickBot="1" x14ac:dyDescent="0.3">
      <c r="B126" s="460"/>
      <c r="C126" s="464"/>
      <c r="D126" s="466"/>
      <c r="E126" s="466"/>
      <c r="F126" s="466"/>
      <c r="G126" s="471"/>
      <c r="H126" s="472"/>
      <c r="I126" s="460"/>
      <c r="J126" s="482"/>
      <c r="K126" s="482"/>
      <c r="L126" s="482"/>
      <c r="M126" s="482"/>
      <c r="N126" s="482"/>
      <c r="O126" s="482"/>
      <c r="P126" s="482"/>
      <c r="Q126" s="482"/>
      <c r="R126" s="483"/>
    </row>
    <row r="127" spans="2:18" ht="38.25" customHeight="1" x14ac:dyDescent="0.25">
      <c r="B127" s="460"/>
      <c r="C127" s="485" t="s">
        <v>261</v>
      </c>
      <c r="D127" s="465" t="e">
        <f>AVERAGEIFS($R$9:$R$110,$D$9:$D$110,"GOBERNANTE")</f>
        <v>#DIV/0!</v>
      </c>
      <c r="E127" s="465" t="e">
        <f>AVERAGEIFS($R$9:$R$110,$D$9:$D$110,"SUSTANTIVO")</f>
        <v>#DIV/0!</v>
      </c>
      <c r="F127" s="465" t="e">
        <f>AVERAGEIFS($R$9:$R$110,$D$9:$D$110,"ADJETIVO")</f>
        <v>#DIV/0!</v>
      </c>
      <c r="G127" s="469" t="e">
        <f>($D$127*1+$E$127*2+$F$127*1)/4</f>
        <v>#DIV/0!</v>
      </c>
      <c r="H127" s="470"/>
      <c r="I127" s="460"/>
      <c r="J127" s="482"/>
      <c r="K127" s="482"/>
      <c r="L127" s="482"/>
      <c r="M127" s="482"/>
      <c r="N127" s="482"/>
      <c r="O127" s="482"/>
      <c r="P127" s="482"/>
      <c r="Q127" s="482"/>
      <c r="R127" s="483"/>
    </row>
    <row r="128" spans="2:18" ht="30" customHeight="1" thickBot="1" x14ac:dyDescent="0.3">
      <c r="B128" s="460"/>
      <c r="C128" s="486"/>
      <c r="D128" s="466"/>
      <c r="E128" s="466"/>
      <c r="F128" s="466"/>
      <c r="G128" s="471"/>
      <c r="H128" s="472"/>
      <c r="I128" s="460"/>
      <c r="J128" s="482"/>
      <c r="K128" s="482"/>
      <c r="L128" s="482"/>
      <c r="M128" s="482"/>
      <c r="N128" s="482"/>
      <c r="O128" s="482"/>
      <c r="P128" s="482"/>
      <c r="Q128" s="482"/>
      <c r="R128" s="483"/>
    </row>
    <row r="129" spans="2:18" ht="15.75" customHeight="1" x14ac:dyDescent="0.25">
      <c r="B129" s="460"/>
      <c r="C129" s="119"/>
      <c r="D129" s="119"/>
      <c r="E129" s="119"/>
      <c r="F129" s="119"/>
      <c r="G129" s="119"/>
      <c r="H129" s="119"/>
      <c r="I129" s="460"/>
      <c r="J129" s="482"/>
      <c r="K129" s="482"/>
      <c r="L129" s="482"/>
      <c r="M129" s="482"/>
      <c r="N129" s="482"/>
      <c r="O129" s="482"/>
      <c r="P129" s="482"/>
      <c r="Q129" s="482"/>
      <c r="R129" s="483"/>
    </row>
    <row r="130" spans="2:18" ht="15.75" customHeight="1" x14ac:dyDescent="0.25">
      <c r="B130" s="460"/>
      <c r="C130" s="119"/>
      <c r="D130" s="119"/>
      <c r="E130" s="119"/>
      <c r="F130" s="119"/>
      <c r="G130" s="119"/>
      <c r="H130" s="119"/>
      <c r="I130" s="460"/>
      <c r="J130" s="482"/>
      <c r="K130" s="482"/>
      <c r="L130" s="482"/>
      <c r="M130" s="482"/>
      <c r="N130" s="482"/>
      <c r="O130" s="482"/>
      <c r="P130" s="482"/>
      <c r="Q130" s="482"/>
      <c r="R130" s="483"/>
    </row>
    <row r="131" spans="2:18" ht="15.75" customHeight="1" x14ac:dyDescent="0.25">
      <c r="B131" s="460"/>
      <c r="C131" s="119"/>
      <c r="D131" s="119"/>
      <c r="E131" s="119"/>
      <c r="F131" s="119"/>
      <c r="G131" s="119"/>
      <c r="H131" s="119"/>
      <c r="I131" s="460"/>
      <c r="J131" s="482"/>
      <c r="K131" s="482"/>
      <c r="L131" s="482"/>
      <c r="M131" s="482"/>
      <c r="N131" s="482"/>
      <c r="O131" s="482"/>
      <c r="P131" s="482"/>
      <c r="Q131" s="482"/>
      <c r="R131" s="483"/>
    </row>
    <row r="132" spans="2:18" ht="15.75" customHeight="1" x14ac:dyDescent="0.25">
      <c r="B132" s="460"/>
      <c r="C132" s="119"/>
      <c r="D132" s="119"/>
      <c r="E132" s="119"/>
      <c r="F132" s="119"/>
      <c r="G132" s="119"/>
      <c r="H132" s="119"/>
      <c r="I132" s="460"/>
      <c r="J132" s="482"/>
      <c r="K132" s="482"/>
      <c r="L132" s="482"/>
      <c r="M132" s="482"/>
      <c r="N132" s="482"/>
      <c r="O132" s="482"/>
      <c r="P132" s="482"/>
      <c r="Q132" s="482"/>
      <c r="R132" s="483"/>
    </row>
    <row r="133" spans="2:18" ht="15.75" customHeight="1" x14ac:dyDescent="0.25">
      <c r="B133" s="460"/>
      <c r="C133" s="119"/>
      <c r="D133" s="119"/>
      <c r="E133" s="119"/>
      <c r="F133" s="119"/>
      <c r="G133" s="119"/>
      <c r="H133" s="119"/>
      <c r="I133" s="460"/>
      <c r="J133" s="482"/>
      <c r="K133" s="482"/>
      <c r="L133" s="482"/>
      <c r="M133" s="482"/>
      <c r="N133" s="482"/>
      <c r="O133" s="482"/>
      <c r="P133" s="482"/>
      <c r="Q133" s="482"/>
      <c r="R133" s="483"/>
    </row>
    <row r="134" spans="2:18" ht="15.75" customHeight="1" x14ac:dyDescent="0.25">
      <c r="B134" s="460"/>
      <c r="C134" s="119"/>
      <c r="D134" s="119"/>
      <c r="E134" s="119"/>
      <c r="F134" s="119"/>
      <c r="G134" s="119"/>
      <c r="H134" s="119"/>
      <c r="I134" s="460"/>
      <c r="J134" s="482"/>
      <c r="K134" s="482"/>
      <c r="L134" s="482"/>
      <c r="M134" s="482"/>
      <c r="N134" s="482"/>
      <c r="O134" s="482"/>
      <c r="P134" s="482"/>
      <c r="Q134" s="482"/>
      <c r="R134" s="483"/>
    </row>
    <row r="135" spans="2:18" ht="15.75" customHeight="1" x14ac:dyDescent="0.25">
      <c r="B135" s="460"/>
      <c r="C135" s="119"/>
      <c r="D135" s="119"/>
      <c r="E135" s="119"/>
      <c r="F135" s="119"/>
      <c r="G135" s="119"/>
      <c r="H135" s="119"/>
      <c r="I135" s="460"/>
      <c r="J135" s="482"/>
      <c r="K135" s="482"/>
      <c r="L135" s="482"/>
      <c r="M135" s="482"/>
      <c r="N135" s="482"/>
      <c r="O135" s="482"/>
      <c r="P135" s="482"/>
      <c r="Q135" s="482"/>
      <c r="R135" s="483"/>
    </row>
    <row r="136" spans="2:18" ht="15.75" customHeight="1" thickBot="1" x14ac:dyDescent="0.3">
      <c r="B136" s="461"/>
      <c r="C136" s="120"/>
      <c r="D136" s="120"/>
      <c r="E136" s="120"/>
      <c r="F136" s="120"/>
      <c r="G136" s="120"/>
      <c r="H136" s="120"/>
      <c r="I136" s="461"/>
      <c r="J136" s="462"/>
      <c r="K136" s="462"/>
      <c r="L136" s="462"/>
      <c r="M136" s="462"/>
      <c r="N136" s="462"/>
      <c r="O136" s="462"/>
      <c r="P136" s="462"/>
      <c r="Q136" s="462"/>
      <c r="R136" s="484"/>
    </row>
    <row r="137" spans="2:18" x14ac:dyDescent="0.25">
      <c r="P137" s="113"/>
    </row>
    <row r="139" spans="2:18" ht="15.75" thickBot="1" x14ac:dyDescent="0.3"/>
    <row r="140" spans="2:18" ht="99.75" customHeight="1" x14ac:dyDescent="0.25">
      <c r="B140" s="30" t="s">
        <v>110</v>
      </c>
      <c r="C140" s="338"/>
      <c r="D140" s="338"/>
      <c r="E140" s="338"/>
      <c r="F140" s="338"/>
      <c r="G140" s="339"/>
      <c r="H140" s="30" t="s">
        <v>110</v>
      </c>
      <c r="I140" s="452"/>
      <c r="J140" s="452"/>
      <c r="K140" s="452"/>
      <c r="L140" s="452"/>
      <c r="M140" s="453"/>
      <c r="N140" s="30" t="s">
        <v>111</v>
      </c>
      <c r="O140" s="452"/>
      <c r="P140" s="452"/>
      <c r="Q140" s="452"/>
      <c r="R140" s="453"/>
    </row>
    <row r="141" spans="2:18" ht="31.5" customHeight="1" x14ac:dyDescent="0.25">
      <c r="B141" s="31" t="s">
        <v>112</v>
      </c>
      <c r="C141" s="340"/>
      <c r="D141" s="340"/>
      <c r="E141" s="340"/>
      <c r="F141" s="340"/>
      <c r="G141" s="341"/>
      <c r="H141" s="31" t="s">
        <v>112</v>
      </c>
      <c r="I141" s="340"/>
      <c r="J141" s="340"/>
      <c r="K141" s="340"/>
      <c r="L141" s="340"/>
      <c r="M141" s="341"/>
      <c r="N141" s="31" t="s">
        <v>112</v>
      </c>
      <c r="O141" s="340"/>
      <c r="P141" s="340"/>
      <c r="Q141" s="340"/>
      <c r="R141" s="341"/>
    </row>
    <row r="142" spans="2:18" ht="34.5" customHeight="1" thickBot="1" x14ac:dyDescent="0.3">
      <c r="B142" s="32" t="s">
        <v>113</v>
      </c>
      <c r="C142" s="322"/>
      <c r="D142" s="322"/>
      <c r="E142" s="322"/>
      <c r="F142" s="322"/>
      <c r="G142" s="323"/>
      <c r="H142" s="31" t="s">
        <v>113</v>
      </c>
      <c r="I142" s="331" t="s">
        <v>114</v>
      </c>
      <c r="J142" s="331"/>
      <c r="K142" s="331"/>
      <c r="L142" s="331"/>
      <c r="M142" s="332"/>
      <c r="N142" s="33" t="s">
        <v>113</v>
      </c>
      <c r="O142" s="331" t="s">
        <v>181</v>
      </c>
      <c r="P142" s="331"/>
      <c r="Q142" s="331"/>
      <c r="R142" s="332"/>
    </row>
    <row r="143" spans="2:18" ht="16.5" thickBot="1" x14ac:dyDescent="0.3">
      <c r="B143" s="324" t="s">
        <v>115</v>
      </c>
      <c r="C143" s="325"/>
      <c r="D143" s="325"/>
      <c r="E143" s="325"/>
      <c r="F143" s="325"/>
      <c r="G143" s="326"/>
      <c r="H143" s="327" t="s">
        <v>116</v>
      </c>
      <c r="I143" s="328"/>
      <c r="J143" s="328"/>
      <c r="K143" s="328"/>
      <c r="L143" s="328"/>
      <c r="M143" s="329"/>
      <c r="N143" s="327" t="s">
        <v>117</v>
      </c>
      <c r="O143" s="328"/>
      <c r="P143" s="328"/>
      <c r="Q143" s="328"/>
      <c r="R143" s="329"/>
    </row>
  </sheetData>
  <sheetProtection algorithmName="SHA-512" hashValue="za4S/AnCutc6nYKwsf2LvlZZS6PPbKDIRnO8LjB5wOmjaVBkKQRMzGUI3avMuzK5OLZXfDVL+ZVAlrSYhLIe2Q==" saltValue="jlHQU7boXl1ZdbjwSt5blQ==" spinCount="100000" sheet="1" formatColumns="0" formatRows="0"/>
  <mergeCells count="29">
    <mergeCell ref="H143:M143"/>
    <mergeCell ref="I142:M142"/>
    <mergeCell ref="I141:M141"/>
    <mergeCell ref="I140:M140"/>
    <mergeCell ref="B143:G143"/>
    <mergeCell ref="C140:G140"/>
    <mergeCell ref="C141:G141"/>
    <mergeCell ref="C142:G142"/>
    <mergeCell ref="C127:C128"/>
    <mergeCell ref="D127:D128"/>
    <mergeCell ref="E127:E128"/>
    <mergeCell ref="F127:F128"/>
    <mergeCell ref="G127:H128"/>
    <mergeCell ref="N143:R143"/>
    <mergeCell ref="O142:R142"/>
    <mergeCell ref="O141:R141"/>
    <mergeCell ref="O140:R140"/>
    <mergeCell ref="B2:E5"/>
    <mergeCell ref="B111:B136"/>
    <mergeCell ref="C111:H111"/>
    <mergeCell ref="C125:C126"/>
    <mergeCell ref="D125:D126"/>
    <mergeCell ref="E125:E126"/>
    <mergeCell ref="F125:F126"/>
    <mergeCell ref="G124:H124"/>
    <mergeCell ref="G125:H126"/>
    <mergeCell ref="B7:R7"/>
    <mergeCell ref="F2:P5"/>
    <mergeCell ref="I111:R136"/>
  </mergeCells>
  <conditionalFormatting sqref="D125:D126">
    <cfRule type="cellIs" dxfId="31" priority="33" operator="between">
      <formula>0.86</formula>
      <formula>1</formula>
    </cfRule>
    <cfRule type="cellIs" dxfId="30" priority="34" operator="between">
      <formula>0.51</formula>
      <formula>0.8599</formula>
    </cfRule>
    <cfRule type="cellIs" dxfId="29" priority="35" operator="between">
      <formula>0.16</formula>
      <formula>0.509</formula>
    </cfRule>
    <cfRule type="cellIs" dxfId="28" priority="36" operator="between">
      <formula>0</formula>
      <formula>0.1599</formula>
    </cfRule>
  </conditionalFormatting>
  <conditionalFormatting sqref="E125:E126">
    <cfRule type="cellIs" dxfId="27" priority="29" operator="between">
      <formula>0.86</formula>
      <formula>1</formula>
    </cfRule>
    <cfRule type="cellIs" dxfId="26" priority="30" operator="between">
      <formula>0.51</formula>
      <formula>0.859</formula>
    </cfRule>
    <cfRule type="cellIs" dxfId="25" priority="31" operator="between">
      <formula>0.16</formula>
      <formula>0.5099</formula>
    </cfRule>
    <cfRule type="cellIs" dxfId="24" priority="32" operator="between">
      <formula>0</formula>
      <formula>0.1599</formula>
    </cfRule>
  </conditionalFormatting>
  <conditionalFormatting sqref="F125:F126">
    <cfRule type="cellIs" dxfId="23" priority="25" operator="between">
      <formula>0.86</formula>
      <formula>1</formula>
    </cfRule>
    <cfRule type="cellIs" dxfId="22" priority="26" operator="between">
      <formula>0.51</formula>
      <formula>0.8599</formula>
    </cfRule>
    <cfRule type="cellIs" dxfId="21" priority="27" operator="between">
      <formula>0.16</formula>
      <formula>0.509</formula>
    </cfRule>
    <cfRule type="cellIs" dxfId="20" priority="28" operator="between">
      <formula>0</formula>
      <formula>0.1599</formula>
    </cfRule>
  </conditionalFormatting>
  <conditionalFormatting sqref="G125">
    <cfRule type="cellIs" dxfId="19" priority="21" operator="between">
      <formula>0.86</formula>
      <formula>1</formula>
    </cfRule>
    <cfRule type="cellIs" dxfId="18" priority="22" operator="between">
      <formula>0.51</formula>
      <formula>0.859</formula>
    </cfRule>
    <cfRule type="cellIs" dxfId="17" priority="23" operator="between">
      <formula>0.16</formula>
      <formula>0.5099</formula>
    </cfRule>
    <cfRule type="cellIs" dxfId="16" priority="24" operator="between">
      <formula>0</formula>
      <formula>0.1599</formula>
    </cfRule>
  </conditionalFormatting>
  <conditionalFormatting sqref="D127:D128">
    <cfRule type="cellIs" dxfId="15" priority="17" operator="between">
      <formula>0.86</formula>
      <formula>1</formula>
    </cfRule>
    <cfRule type="cellIs" dxfId="14" priority="18" operator="between">
      <formula>0.51</formula>
      <formula>0.8599</formula>
    </cfRule>
    <cfRule type="cellIs" dxfId="13" priority="19" operator="between">
      <formula>0.16</formula>
      <formula>0.5099</formula>
    </cfRule>
    <cfRule type="cellIs" dxfId="12" priority="20" operator="between">
      <formula>0</formula>
      <formula>0.1599</formula>
    </cfRule>
  </conditionalFormatting>
  <conditionalFormatting sqref="E127:E128">
    <cfRule type="cellIs" dxfId="11" priority="13" operator="between">
      <formula>0.86</formula>
      <formula>1</formula>
    </cfRule>
    <cfRule type="cellIs" dxfId="10" priority="14" operator="between">
      <formula>0.51</formula>
      <formula>0.859</formula>
    </cfRule>
    <cfRule type="cellIs" dxfId="9" priority="15" operator="between">
      <formula>0.16</formula>
      <formula>0.5099</formula>
    </cfRule>
    <cfRule type="cellIs" dxfId="8" priority="16" operator="between">
      <formula>0</formula>
      <formula>0.1599</formula>
    </cfRule>
  </conditionalFormatting>
  <conditionalFormatting sqref="F127:F128">
    <cfRule type="cellIs" dxfId="7" priority="9" operator="between">
      <formula>0.86</formula>
      <formula>1</formula>
    </cfRule>
    <cfRule type="cellIs" dxfId="6" priority="10" operator="between">
      <formula>0.51</formula>
      <formula>0.8599</formula>
    </cfRule>
    <cfRule type="cellIs" dxfId="5" priority="11" operator="between">
      <formula>0.16</formula>
      <formula>0.5099</formula>
    </cfRule>
    <cfRule type="cellIs" dxfId="4" priority="12" operator="between">
      <formula>0</formula>
      <formula>0.1599</formula>
    </cfRule>
  </conditionalFormatting>
  <conditionalFormatting sqref="G127">
    <cfRule type="cellIs" dxfId="3" priority="1" operator="between">
      <formula>0.86</formula>
      <formula>1</formula>
    </cfRule>
    <cfRule type="cellIs" dxfId="2" priority="2" operator="between">
      <formula>0.51</formula>
      <formula>0.8599</formula>
    </cfRule>
    <cfRule type="cellIs" dxfId="1" priority="3" operator="between">
      <formula>0.16</formula>
      <formula>0.5099</formula>
    </cfRule>
    <cfRule type="cellIs" dxfId="0" priority="4" operator="between">
      <formula>0</formula>
      <formula>0.1599</formula>
    </cfRule>
  </conditionalFormatting>
  <dataValidations count="2">
    <dataValidation type="list" allowBlank="1" showInputMessage="1" showErrorMessage="1" sqref="P9:P110" xr:uid="{7EB25FBC-640F-4AEA-967B-64DA694DA1DE}">
      <formula1>$A$7:$A$14</formula1>
    </dataValidation>
    <dataValidation type="list" allowBlank="1" showInputMessage="1" showErrorMessage="1" sqref="D9:D110" xr:uid="{15617057-3B88-41DB-88F8-D911B2CD13AC}">
      <formula1>$A$16:$A$18</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172E-B92C-4954-AF5B-07E247964FE7}">
  <dimension ref="A1:I72"/>
  <sheetViews>
    <sheetView showGridLines="0" zoomScale="130" zoomScaleNormal="130" workbookViewId="0">
      <selection activeCell="E13" sqref="E13"/>
    </sheetView>
  </sheetViews>
  <sheetFormatPr baseColWidth="10" defaultRowHeight="15" x14ac:dyDescent="0.25"/>
  <cols>
    <col min="1" max="1" width="8.5703125" style="9" customWidth="1"/>
    <col min="2" max="2" width="9.140625" style="9" customWidth="1"/>
    <col min="3" max="3" width="19.28515625" style="9" customWidth="1"/>
    <col min="4" max="4" width="19.85546875" style="9" customWidth="1"/>
    <col min="5" max="5" width="20.85546875" style="9" customWidth="1"/>
    <col min="6" max="6" width="18.28515625" style="9" customWidth="1"/>
    <col min="7" max="7" width="13.85546875" style="9" customWidth="1"/>
    <col min="8" max="8" width="17.140625" style="9" customWidth="1"/>
    <col min="9" max="9" width="20.42578125" style="9" customWidth="1"/>
    <col min="10" max="16384" width="11.42578125" style="9"/>
  </cols>
  <sheetData>
    <row r="1" spans="1:9" ht="15.75" thickBot="1" x14ac:dyDescent="0.3"/>
    <row r="2" spans="1:9" ht="15" customHeight="1" x14ac:dyDescent="0.25">
      <c r="B2" s="495" t="s">
        <v>75</v>
      </c>
      <c r="C2" s="496"/>
      <c r="D2" s="501" t="s">
        <v>245</v>
      </c>
      <c r="E2" s="502"/>
      <c r="F2" s="502"/>
      <c r="G2" s="503"/>
      <c r="H2" s="1" t="s">
        <v>19</v>
      </c>
      <c r="I2" s="2" t="s">
        <v>244</v>
      </c>
    </row>
    <row r="3" spans="1:9" ht="15" customHeight="1" x14ac:dyDescent="0.25">
      <c r="B3" s="497"/>
      <c r="C3" s="498"/>
      <c r="D3" s="504"/>
      <c r="E3" s="505"/>
      <c r="F3" s="505"/>
      <c r="G3" s="506"/>
      <c r="H3" s="3" t="s">
        <v>76</v>
      </c>
      <c r="I3" s="4" t="s">
        <v>77</v>
      </c>
    </row>
    <row r="4" spans="1:9" ht="15" customHeight="1" x14ac:dyDescent="0.25">
      <c r="B4" s="497"/>
      <c r="C4" s="498"/>
      <c r="D4" s="504"/>
      <c r="E4" s="505"/>
      <c r="F4" s="505"/>
      <c r="G4" s="506"/>
      <c r="H4" s="3" t="s">
        <v>78</v>
      </c>
      <c r="I4" s="5" t="s">
        <v>79</v>
      </c>
    </row>
    <row r="5" spans="1:9" ht="15" customHeight="1" thickBot="1" x14ac:dyDescent="0.3">
      <c r="B5" s="499"/>
      <c r="C5" s="500"/>
      <c r="D5" s="507"/>
      <c r="E5" s="508"/>
      <c r="F5" s="508"/>
      <c r="G5" s="509"/>
      <c r="H5" s="6" t="s">
        <v>80</v>
      </c>
      <c r="I5" s="7" t="s">
        <v>81</v>
      </c>
    </row>
    <row r="6" spans="1:9" ht="15" customHeight="1" x14ac:dyDescent="0.25"/>
    <row r="7" spans="1:9" ht="15.75" thickBot="1" x14ac:dyDescent="0.3"/>
    <row r="8" spans="1:9" ht="15" customHeight="1" x14ac:dyDescent="0.25">
      <c r="A8" s="43"/>
      <c r="B8" s="34"/>
      <c r="C8" s="34"/>
      <c r="D8" s="511" t="s">
        <v>196</v>
      </c>
      <c r="E8" s="511"/>
      <c r="F8" s="511"/>
      <c r="G8" s="511"/>
      <c r="H8" s="34"/>
      <c r="I8" s="35"/>
    </row>
    <row r="9" spans="1:9" ht="15" customHeight="1" x14ac:dyDescent="0.25">
      <c r="B9" s="39"/>
      <c r="C9" s="37"/>
      <c r="D9" s="512" t="s">
        <v>197</v>
      </c>
      <c r="E9" s="512"/>
      <c r="F9" s="512"/>
      <c r="G9" s="512"/>
      <c r="H9" s="37"/>
      <c r="I9" s="38"/>
    </row>
    <row r="10" spans="1:9" ht="15" customHeight="1" x14ac:dyDescent="0.25">
      <c r="B10" s="39"/>
      <c r="C10" s="37"/>
      <c r="D10" s="512" t="s">
        <v>198</v>
      </c>
      <c r="E10" s="512"/>
      <c r="F10" s="512"/>
      <c r="G10" s="512"/>
      <c r="H10" s="37"/>
      <c r="I10" s="38"/>
    </row>
    <row r="11" spans="1:9" ht="15" customHeight="1" x14ac:dyDescent="0.25">
      <c r="B11" s="39"/>
      <c r="C11" s="37"/>
      <c r="D11" s="37"/>
      <c r="E11" s="37"/>
      <c r="F11" s="37"/>
      <c r="G11" s="37"/>
      <c r="H11" s="37"/>
      <c r="I11" s="38"/>
    </row>
    <row r="12" spans="1:9" ht="15" customHeight="1" x14ac:dyDescent="0.25">
      <c r="B12" s="513" t="s">
        <v>199</v>
      </c>
      <c r="C12" s="487"/>
      <c r="D12" s="37"/>
      <c r="E12" s="37"/>
      <c r="F12" s="37"/>
      <c r="G12" s="37"/>
      <c r="H12" s="37"/>
      <c r="I12" s="38"/>
    </row>
    <row r="13" spans="1:9" ht="15" customHeight="1" x14ac:dyDescent="0.25">
      <c r="B13" s="39"/>
      <c r="C13" s="40"/>
      <c r="D13" s="37"/>
      <c r="E13" s="37"/>
      <c r="F13" s="37"/>
      <c r="G13" s="37"/>
      <c r="H13" s="37"/>
      <c r="I13" s="38"/>
    </row>
    <row r="14" spans="1:9" ht="15" customHeight="1" x14ac:dyDescent="0.25">
      <c r="B14" s="36"/>
      <c r="C14" s="37"/>
      <c r="D14" s="37"/>
      <c r="E14" s="37"/>
      <c r="F14" s="37"/>
      <c r="G14" s="37"/>
      <c r="H14" s="37"/>
      <c r="I14" s="38"/>
    </row>
    <row r="15" spans="1:9" ht="15" customHeight="1" x14ac:dyDescent="0.25">
      <c r="B15" s="39"/>
      <c r="C15" s="492" t="s">
        <v>201</v>
      </c>
      <c r="D15" s="492"/>
      <c r="E15" s="37"/>
      <c r="F15" s="37"/>
      <c r="G15" s="37"/>
      <c r="H15" s="37"/>
      <c r="I15" s="38"/>
    </row>
    <row r="16" spans="1:9" ht="15" customHeight="1" x14ac:dyDescent="0.25">
      <c r="B16" s="36"/>
      <c r="C16" s="510" t="s">
        <v>204</v>
      </c>
      <c r="D16" s="510"/>
      <c r="E16" s="510"/>
      <c r="F16" s="510"/>
      <c r="G16" s="510"/>
      <c r="H16" s="510"/>
      <c r="I16" s="38"/>
    </row>
    <row r="17" spans="2:9" ht="15" customHeight="1" x14ac:dyDescent="0.25">
      <c r="B17" s="36"/>
      <c r="C17" s="510"/>
      <c r="D17" s="510"/>
      <c r="E17" s="510"/>
      <c r="F17" s="510"/>
      <c r="G17" s="510"/>
      <c r="H17" s="510"/>
      <c r="I17" s="38"/>
    </row>
    <row r="18" spans="2:9" ht="15" customHeight="1" x14ac:dyDescent="0.25">
      <c r="B18" s="36"/>
      <c r="C18" s="37"/>
      <c r="D18" s="37"/>
      <c r="E18" s="37"/>
      <c r="F18" s="37"/>
      <c r="G18" s="37"/>
      <c r="H18" s="37"/>
      <c r="I18" s="38"/>
    </row>
    <row r="19" spans="2:9" ht="15" customHeight="1" x14ac:dyDescent="0.25">
      <c r="B19" s="39"/>
      <c r="C19" s="492" t="s">
        <v>200</v>
      </c>
      <c r="D19" s="492"/>
      <c r="E19" s="37"/>
      <c r="F19" s="37"/>
      <c r="G19" s="37"/>
      <c r="H19" s="37"/>
      <c r="I19" s="38"/>
    </row>
    <row r="20" spans="2:9" ht="15" customHeight="1" x14ac:dyDescent="0.25">
      <c r="B20" s="36"/>
      <c r="C20" s="37"/>
      <c r="D20" s="37"/>
      <c r="E20" s="37"/>
      <c r="F20" s="37"/>
      <c r="G20" s="37"/>
      <c r="H20" s="37"/>
      <c r="I20" s="38"/>
    </row>
    <row r="21" spans="2:9" ht="15" customHeight="1" x14ac:dyDescent="0.25">
      <c r="B21" s="36"/>
      <c r="C21" s="492" t="s">
        <v>202</v>
      </c>
      <c r="D21" s="492"/>
      <c r="E21" s="37"/>
      <c r="F21" s="37"/>
      <c r="G21" s="37"/>
      <c r="H21" s="37"/>
      <c r="I21" s="38"/>
    </row>
    <row r="22" spans="2:9" ht="15" customHeight="1" x14ac:dyDescent="0.25">
      <c r="B22" s="36"/>
      <c r="C22" s="510" t="s">
        <v>205</v>
      </c>
      <c r="D22" s="510"/>
      <c r="E22" s="510"/>
      <c r="F22" s="510"/>
      <c r="G22" s="510"/>
      <c r="H22" s="510"/>
      <c r="I22" s="38"/>
    </row>
    <row r="23" spans="2:9" ht="15" customHeight="1" x14ac:dyDescent="0.25">
      <c r="B23" s="41"/>
      <c r="C23" s="510"/>
      <c r="D23" s="510"/>
      <c r="E23" s="510"/>
      <c r="F23" s="510"/>
      <c r="G23" s="510"/>
      <c r="H23" s="510"/>
      <c r="I23" s="38"/>
    </row>
    <row r="24" spans="2:9" ht="15.75" customHeight="1" x14ac:dyDescent="0.25">
      <c r="B24" s="36"/>
      <c r="C24" s="492" t="s">
        <v>203</v>
      </c>
      <c r="D24" s="492"/>
      <c r="E24" s="37"/>
      <c r="F24" s="37"/>
      <c r="G24" s="37"/>
      <c r="H24" s="37"/>
      <c r="I24" s="38"/>
    </row>
    <row r="25" spans="2:9" ht="21.75" customHeight="1" x14ac:dyDescent="0.25">
      <c r="B25" s="36"/>
      <c r="C25" s="488" t="s">
        <v>253</v>
      </c>
      <c r="D25" s="488"/>
      <c r="E25" s="488"/>
      <c r="F25" s="488"/>
      <c r="G25" s="488"/>
      <c r="H25" s="488"/>
      <c r="I25" s="38"/>
    </row>
    <row r="26" spans="2:9" ht="24" customHeight="1" x14ac:dyDescent="0.25">
      <c r="B26" s="36"/>
      <c r="C26" s="488"/>
      <c r="D26" s="488"/>
      <c r="E26" s="488"/>
      <c r="F26" s="488"/>
      <c r="G26" s="488"/>
      <c r="H26" s="488"/>
      <c r="I26" s="38"/>
    </row>
    <row r="27" spans="2:9" ht="15" customHeight="1" x14ac:dyDescent="0.25">
      <c r="B27" s="36"/>
      <c r="C27" s="42"/>
      <c r="D27" s="42"/>
      <c r="E27" s="42"/>
      <c r="F27" s="42"/>
      <c r="G27" s="42"/>
      <c r="H27" s="42"/>
      <c r="I27" s="38"/>
    </row>
    <row r="28" spans="2:9" ht="15" customHeight="1" x14ac:dyDescent="0.25">
      <c r="B28" s="36"/>
      <c r="C28" s="492" t="s">
        <v>206</v>
      </c>
      <c r="D28" s="492"/>
      <c r="E28" s="37"/>
      <c r="F28" s="37"/>
      <c r="G28" s="37"/>
      <c r="H28" s="37"/>
      <c r="I28" s="38"/>
    </row>
    <row r="29" spans="2:9" ht="18.75" customHeight="1" x14ac:dyDescent="0.25">
      <c r="B29" s="36"/>
      <c r="C29" s="488" t="s">
        <v>208</v>
      </c>
      <c r="D29" s="488"/>
      <c r="E29" s="488"/>
      <c r="F29" s="488"/>
      <c r="G29" s="488"/>
      <c r="H29" s="488"/>
      <c r="I29" s="38"/>
    </row>
    <row r="30" spans="2:9" ht="15" customHeight="1" x14ac:dyDescent="0.25">
      <c r="B30" s="36"/>
      <c r="C30" s="488"/>
      <c r="D30" s="488"/>
      <c r="E30" s="488"/>
      <c r="F30" s="488"/>
      <c r="G30" s="488"/>
      <c r="H30" s="488"/>
      <c r="I30" s="38"/>
    </row>
    <row r="31" spans="2:9" ht="15" customHeight="1" x14ac:dyDescent="0.25">
      <c r="B31" s="36"/>
      <c r="C31" s="488"/>
      <c r="D31" s="488"/>
      <c r="E31" s="488"/>
      <c r="F31" s="488"/>
      <c r="G31" s="488"/>
      <c r="H31" s="488"/>
      <c r="I31" s="38"/>
    </row>
    <row r="32" spans="2:9" ht="15" customHeight="1" x14ac:dyDescent="0.25">
      <c r="B32" s="36"/>
      <c r="C32" s="42"/>
      <c r="D32" s="42"/>
      <c r="E32" s="42"/>
      <c r="F32" s="42"/>
      <c r="G32" s="42"/>
      <c r="H32" s="42"/>
      <c r="I32" s="38"/>
    </row>
    <row r="33" spans="2:9" ht="15" customHeight="1" x14ac:dyDescent="0.25">
      <c r="B33" s="41"/>
      <c r="C33" s="492" t="s">
        <v>207</v>
      </c>
      <c r="D33" s="492"/>
      <c r="E33" s="37"/>
      <c r="F33" s="37"/>
      <c r="G33" s="37"/>
      <c r="H33" s="37"/>
      <c r="I33" s="38"/>
    </row>
    <row r="34" spans="2:9" ht="15" customHeight="1" x14ac:dyDescent="0.25">
      <c r="B34" s="36"/>
      <c r="C34" s="488" t="s">
        <v>270</v>
      </c>
      <c r="D34" s="488"/>
      <c r="E34" s="488"/>
      <c r="F34" s="488"/>
      <c r="G34" s="488"/>
      <c r="H34" s="488"/>
      <c r="I34" s="38"/>
    </row>
    <row r="35" spans="2:9" ht="15" customHeight="1" x14ac:dyDescent="0.25">
      <c r="B35" s="36"/>
      <c r="C35" s="488"/>
      <c r="D35" s="488"/>
      <c r="E35" s="488"/>
      <c r="F35" s="488"/>
      <c r="G35" s="488"/>
      <c r="H35" s="488"/>
      <c r="I35" s="38"/>
    </row>
    <row r="36" spans="2:9" ht="15" customHeight="1" x14ac:dyDescent="0.25">
      <c r="B36" s="36"/>
      <c r="C36" s="488"/>
      <c r="D36" s="488"/>
      <c r="E36" s="488"/>
      <c r="F36" s="488"/>
      <c r="G36" s="488"/>
      <c r="H36" s="488"/>
      <c r="I36" s="38"/>
    </row>
    <row r="37" spans="2:9" ht="12" customHeight="1" x14ac:dyDescent="0.25">
      <c r="B37" s="493"/>
      <c r="C37" s="494"/>
      <c r="D37" s="37"/>
      <c r="E37" s="37"/>
      <c r="F37" s="37"/>
      <c r="G37" s="37"/>
      <c r="H37" s="37"/>
      <c r="I37" s="38"/>
    </row>
    <row r="38" spans="2:9" ht="15" customHeight="1" x14ac:dyDescent="0.25">
      <c r="B38" s="36"/>
      <c r="C38" s="492" t="s">
        <v>209</v>
      </c>
      <c r="D38" s="492"/>
      <c r="E38" s="492"/>
      <c r="F38" s="492"/>
      <c r="G38" s="492"/>
      <c r="H38" s="492"/>
      <c r="I38" s="38"/>
    </row>
    <row r="39" spans="2:9" ht="15" customHeight="1" x14ac:dyDescent="0.25">
      <c r="B39" s="36"/>
      <c r="C39" s="488" t="s">
        <v>216</v>
      </c>
      <c r="D39" s="488"/>
      <c r="E39" s="488"/>
      <c r="F39" s="488"/>
      <c r="G39" s="488"/>
      <c r="H39" s="488"/>
      <c r="I39" s="38"/>
    </row>
    <row r="40" spans="2:9" ht="15" customHeight="1" x14ac:dyDescent="0.25">
      <c r="B40" s="36"/>
      <c r="C40" s="488"/>
      <c r="D40" s="488"/>
      <c r="E40" s="488"/>
      <c r="F40" s="488"/>
      <c r="G40" s="488"/>
      <c r="H40" s="488"/>
      <c r="I40" s="38"/>
    </row>
    <row r="41" spans="2:9" ht="15" customHeight="1" x14ac:dyDescent="0.25">
      <c r="B41" s="36"/>
      <c r="C41" s="488"/>
      <c r="D41" s="488"/>
      <c r="E41" s="488"/>
      <c r="F41" s="488"/>
      <c r="G41" s="488"/>
      <c r="H41" s="488"/>
      <c r="I41" s="38"/>
    </row>
    <row r="42" spans="2:9" ht="11.25" customHeight="1" x14ac:dyDescent="0.25">
      <c r="B42" s="36"/>
      <c r="C42" s="37"/>
      <c r="D42" s="37"/>
      <c r="E42" s="37"/>
      <c r="F42" s="37"/>
      <c r="G42" s="37"/>
      <c r="H42" s="37"/>
      <c r="I42" s="38"/>
    </row>
    <row r="43" spans="2:9" ht="33.75" customHeight="1" x14ac:dyDescent="0.25">
      <c r="B43" s="36"/>
      <c r="C43" s="489" t="s">
        <v>210</v>
      </c>
      <c r="D43" s="489"/>
      <c r="E43" s="489"/>
      <c r="F43" s="489"/>
      <c r="G43" s="489"/>
      <c r="H43" s="489"/>
      <c r="I43" s="38"/>
    </row>
    <row r="44" spans="2:9" ht="15" customHeight="1" x14ac:dyDescent="0.25">
      <c r="B44" s="36"/>
      <c r="C44" s="488" t="s">
        <v>211</v>
      </c>
      <c r="D44" s="488"/>
      <c r="E44" s="488"/>
      <c r="F44" s="488"/>
      <c r="G44" s="488"/>
      <c r="H44" s="488"/>
      <c r="I44" s="38"/>
    </row>
    <row r="45" spans="2:9" ht="15" customHeight="1" x14ac:dyDescent="0.25">
      <c r="B45" s="36"/>
      <c r="C45" s="488"/>
      <c r="D45" s="488"/>
      <c r="E45" s="488"/>
      <c r="F45" s="488"/>
      <c r="G45" s="488"/>
      <c r="H45" s="488"/>
      <c r="I45" s="38"/>
    </row>
    <row r="46" spans="2:9" x14ac:dyDescent="0.25">
      <c r="B46" s="39"/>
      <c r="C46" s="40"/>
      <c r="D46" s="40"/>
      <c r="E46" s="40"/>
      <c r="F46" s="40"/>
      <c r="G46" s="40"/>
      <c r="H46" s="40"/>
      <c r="I46" s="43"/>
    </row>
    <row r="47" spans="2:9" ht="15.75" x14ac:dyDescent="0.25">
      <c r="B47" s="39"/>
      <c r="C47" s="489" t="s">
        <v>212</v>
      </c>
      <c r="D47" s="489"/>
      <c r="E47" s="489"/>
      <c r="F47" s="489"/>
      <c r="G47" s="489"/>
      <c r="H47" s="489"/>
      <c r="I47" s="43"/>
    </row>
    <row r="48" spans="2:9" x14ac:dyDescent="0.25">
      <c r="B48" s="39"/>
      <c r="C48" s="488" t="s">
        <v>213</v>
      </c>
      <c r="D48" s="488"/>
      <c r="E48" s="488"/>
      <c r="F48" s="488"/>
      <c r="G48" s="488"/>
      <c r="H48" s="488"/>
      <c r="I48" s="43"/>
    </row>
    <row r="49" spans="2:9" x14ac:dyDescent="0.25">
      <c r="B49" s="39"/>
      <c r="C49" s="488"/>
      <c r="D49" s="488"/>
      <c r="E49" s="488"/>
      <c r="F49" s="488"/>
      <c r="G49" s="488"/>
      <c r="H49" s="488"/>
      <c r="I49" s="43"/>
    </row>
    <row r="50" spans="2:9" x14ac:dyDescent="0.25">
      <c r="B50" s="39"/>
      <c r="C50" s="40"/>
      <c r="D50" s="40"/>
      <c r="E50" s="40"/>
      <c r="F50" s="40"/>
      <c r="G50" s="40"/>
      <c r="H50" s="40"/>
      <c r="I50" s="43"/>
    </row>
    <row r="51" spans="2:9" ht="15.75" x14ac:dyDescent="0.25">
      <c r="B51" s="39"/>
      <c r="C51" s="489" t="s">
        <v>215</v>
      </c>
      <c r="D51" s="489"/>
      <c r="E51" s="489"/>
      <c r="F51" s="489"/>
      <c r="G51" s="489"/>
      <c r="H51" s="489"/>
      <c r="I51" s="43"/>
    </row>
    <row r="52" spans="2:9" x14ac:dyDescent="0.25">
      <c r="B52" s="39"/>
      <c r="C52" s="488" t="s">
        <v>214</v>
      </c>
      <c r="D52" s="488"/>
      <c r="E52" s="488"/>
      <c r="F52" s="488"/>
      <c r="G52" s="488"/>
      <c r="H52" s="488"/>
      <c r="I52" s="43"/>
    </row>
    <row r="53" spans="2:9" x14ac:dyDescent="0.25">
      <c r="B53" s="39"/>
      <c r="C53" s="488"/>
      <c r="D53" s="488"/>
      <c r="E53" s="488"/>
      <c r="F53" s="488"/>
      <c r="G53" s="488"/>
      <c r="H53" s="488"/>
      <c r="I53" s="43"/>
    </row>
    <row r="54" spans="2:9" x14ac:dyDescent="0.25">
      <c r="B54" s="39"/>
      <c r="C54" s="40"/>
      <c r="D54" s="40"/>
      <c r="E54" s="40"/>
      <c r="F54" s="40"/>
      <c r="G54" s="40"/>
      <c r="H54" s="40"/>
      <c r="I54" s="43"/>
    </row>
    <row r="55" spans="2:9" ht="15.75" x14ac:dyDescent="0.25">
      <c r="B55" s="39"/>
      <c r="C55" s="489" t="s">
        <v>217</v>
      </c>
      <c r="D55" s="489"/>
      <c r="E55" s="489"/>
      <c r="F55" s="489"/>
      <c r="G55" s="489"/>
      <c r="H55" s="489"/>
      <c r="I55" s="43"/>
    </row>
    <row r="56" spans="2:9" x14ac:dyDescent="0.25">
      <c r="B56" s="39"/>
      <c r="C56" s="488" t="s">
        <v>218</v>
      </c>
      <c r="D56" s="488"/>
      <c r="E56" s="488"/>
      <c r="F56" s="488"/>
      <c r="G56" s="488"/>
      <c r="H56" s="488"/>
      <c r="I56" s="43"/>
    </row>
    <row r="57" spans="2:9" x14ac:dyDescent="0.25">
      <c r="B57" s="39"/>
      <c r="C57" s="488"/>
      <c r="D57" s="488"/>
      <c r="E57" s="488"/>
      <c r="F57" s="488"/>
      <c r="G57" s="488"/>
      <c r="H57" s="488"/>
      <c r="I57" s="43"/>
    </row>
    <row r="58" spans="2:9" x14ac:dyDescent="0.25">
      <c r="B58" s="39"/>
      <c r="C58" s="40"/>
      <c r="D58" s="40"/>
      <c r="E58" s="40"/>
      <c r="F58" s="40"/>
      <c r="G58" s="40"/>
      <c r="H58" s="40"/>
      <c r="I58" s="43"/>
    </row>
    <row r="59" spans="2:9" ht="15.75" x14ac:dyDescent="0.25">
      <c r="B59" s="39"/>
      <c r="C59" s="489" t="s">
        <v>219</v>
      </c>
      <c r="D59" s="489"/>
      <c r="E59" s="489"/>
      <c r="F59" s="489"/>
      <c r="G59" s="489"/>
      <c r="H59" s="489"/>
      <c r="I59" s="43"/>
    </row>
    <row r="60" spans="2:9" ht="21" customHeight="1" x14ac:dyDescent="0.25">
      <c r="B60" s="39"/>
      <c r="C60" s="488" t="s">
        <v>252</v>
      </c>
      <c r="D60" s="488"/>
      <c r="E60" s="488"/>
      <c r="F60" s="488"/>
      <c r="G60" s="488"/>
      <c r="H60" s="488"/>
      <c r="I60" s="43"/>
    </row>
    <row r="61" spans="2:9" ht="21" customHeight="1" x14ac:dyDescent="0.25">
      <c r="B61" s="39"/>
      <c r="C61" s="488"/>
      <c r="D61" s="488"/>
      <c r="E61" s="488"/>
      <c r="F61" s="488"/>
      <c r="G61" s="488"/>
      <c r="H61" s="488"/>
      <c r="I61" s="43"/>
    </row>
    <row r="62" spans="2:9" ht="24" customHeight="1" x14ac:dyDescent="0.25">
      <c r="B62" s="39"/>
      <c r="C62" s="488"/>
      <c r="D62" s="488"/>
      <c r="E62" s="488"/>
      <c r="F62" s="488"/>
      <c r="G62" s="488"/>
      <c r="H62" s="488"/>
      <c r="I62" s="43"/>
    </row>
    <row r="63" spans="2:9" x14ac:dyDescent="0.25">
      <c r="B63" s="39"/>
      <c r="C63" s="40"/>
      <c r="D63" s="40"/>
      <c r="E63" s="40"/>
      <c r="F63" s="40"/>
      <c r="G63" s="40"/>
      <c r="H63" s="40"/>
      <c r="I63" s="43"/>
    </row>
    <row r="64" spans="2:9" ht="15.75" x14ac:dyDescent="0.25">
      <c r="B64" s="39"/>
      <c r="C64" s="489" t="s">
        <v>220</v>
      </c>
      <c r="D64" s="489"/>
      <c r="E64" s="489"/>
      <c r="F64" s="489"/>
      <c r="G64" s="489"/>
      <c r="H64" s="489"/>
      <c r="I64" s="43"/>
    </row>
    <row r="65" spans="2:9" x14ac:dyDescent="0.25">
      <c r="B65" s="39"/>
      <c r="C65" s="40"/>
      <c r="D65" s="40"/>
      <c r="E65" s="40"/>
      <c r="F65" s="40"/>
      <c r="G65" s="40"/>
      <c r="H65" s="40"/>
      <c r="I65" s="43"/>
    </row>
    <row r="66" spans="2:9" x14ac:dyDescent="0.25">
      <c r="B66" s="39"/>
      <c r="C66" s="40"/>
      <c r="D66" s="40"/>
      <c r="E66" s="40"/>
      <c r="F66" s="40"/>
      <c r="G66" s="40"/>
      <c r="H66" s="40"/>
      <c r="I66" s="43"/>
    </row>
    <row r="67" spans="2:9" x14ac:dyDescent="0.25">
      <c r="B67" s="39"/>
      <c r="C67" s="40"/>
      <c r="D67" s="40"/>
      <c r="E67" s="40"/>
      <c r="F67" s="40"/>
      <c r="G67" s="40"/>
      <c r="H67" s="40"/>
      <c r="I67" s="43"/>
    </row>
    <row r="68" spans="2:9" x14ac:dyDescent="0.25">
      <c r="B68" s="39"/>
      <c r="C68" s="40"/>
      <c r="D68" s="40"/>
      <c r="E68" s="40"/>
      <c r="F68" s="40"/>
      <c r="G68" s="40"/>
      <c r="H68" s="40"/>
      <c r="I68" s="43"/>
    </row>
    <row r="69" spans="2:9" ht="43.5" customHeight="1" x14ac:dyDescent="0.25">
      <c r="B69" s="39"/>
      <c r="C69" s="487"/>
      <c r="D69" s="487"/>
      <c r="E69" s="490" t="s">
        <v>224</v>
      </c>
      <c r="F69" s="490"/>
      <c r="G69" s="491" t="s">
        <v>223</v>
      </c>
      <c r="H69" s="491"/>
      <c r="I69" s="47"/>
    </row>
    <row r="70" spans="2:9" x14ac:dyDescent="0.25">
      <c r="B70" s="39"/>
      <c r="I70" s="43"/>
    </row>
    <row r="71" spans="2:9" x14ac:dyDescent="0.25">
      <c r="B71" s="39"/>
      <c r="C71" s="487" t="s">
        <v>221</v>
      </c>
      <c r="D71" s="487"/>
      <c r="E71" s="487" t="s">
        <v>116</v>
      </c>
      <c r="F71" s="487"/>
      <c r="G71" s="487" t="s">
        <v>222</v>
      </c>
      <c r="H71" s="487"/>
      <c r="I71" s="48"/>
    </row>
    <row r="72" spans="2:9" ht="15.75" thickBot="1" x14ac:dyDescent="0.3">
      <c r="B72" s="44"/>
      <c r="C72" s="45"/>
      <c r="D72" s="45"/>
      <c r="E72" s="45"/>
      <c r="F72" s="45"/>
      <c r="G72" s="45"/>
      <c r="H72" s="45"/>
      <c r="I72" s="46"/>
    </row>
  </sheetData>
  <mergeCells count="37">
    <mergeCell ref="B2:C5"/>
    <mergeCell ref="D2:G5"/>
    <mergeCell ref="C22:H23"/>
    <mergeCell ref="D8:G8"/>
    <mergeCell ref="D9:G9"/>
    <mergeCell ref="D10:G10"/>
    <mergeCell ref="B12:C12"/>
    <mergeCell ref="C15:D15"/>
    <mergeCell ref="C16:H17"/>
    <mergeCell ref="C19:D19"/>
    <mergeCell ref="C21:D21"/>
    <mergeCell ref="C47:H47"/>
    <mergeCell ref="C24:D24"/>
    <mergeCell ref="C25:H26"/>
    <mergeCell ref="C28:D28"/>
    <mergeCell ref="C29:H31"/>
    <mergeCell ref="C33:D33"/>
    <mergeCell ref="C34:H36"/>
    <mergeCell ref="B37:C37"/>
    <mergeCell ref="C38:H38"/>
    <mergeCell ref="C39:H41"/>
    <mergeCell ref="C43:H43"/>
    <mergeCell ref="C44:H45"/>
    <mergeCell ref="C71:D71"/>
    <mergeCell ref="E71:F71"/>
    <mergeCell ref="G71:H71"/>
    <mergeCell ref="C48:H49"/>
    <mergeCell ref="C51:H51"/>
    <mergeCell ref="C52:H53"/>
    <mergeCell ref="C55:H55"/>
    <mergeCell ref="C56:H57"/>
    <mergeCell ref="C59:H59"/>
    <mergeCell ref="C60:H62"/>
    <mergeCell ref="C64:H64"/>
    <mergeCell ref="C69:D69"/>
    <mergeCell ref="E69:F69"/>
    <mergeCell ref="G69:H6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REGLAS</vt:lpstr>
      <vt:lpstr>VALORACIÓN</vt:lpstr>
      <vt:lpstr>EVALUACIÓN  NIVEL-ATRIBUTO</vt:lpstr>
      <vt:lpstr>RESUMEN PROCESO</vt:lpstr>
      <vt:lpstr>RESUMEN INSTITUCIONAL</vt:lpstr>
      <vt:lpstr>MODELO DE INFORME</vt:lpstr>
      <vt:lpstr>REGLAS!Área_de_impresión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Jhonny Patricio Sánchez Guerra</cp:lastModifiedBy>
  <dcterms:created xsi:type="dcterms:W3CDTF">2026-03-01T03:41:44Z</dcterms:created>
  <dcterms:modified xsi:type="dcterms:W3CDTF">2026-04-17T14:05:32Z</dcterms:modified>
</cp:coreProperties>
</file>